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895" windowHeight="7110" activeTab="0"/>
  </bookViews>
  <sheets>
    <sheet name="структура затрат 18г" sheetId="1" r:id="rId1"/>
  </sheets>
  <definedNames/>
  <calcPr fullCalcOnLoad="1" fullPrecision="0"/>
</workbook>
</file>

<file path=xl/comments1.xml><?xml version="1.0" encoding="utf-8"?>
<comments xmlns="http://schemas.openxmlformats.org/spreadsheetml/2006/main">
  <authors>
    <author>XTreme</author>
  </authors>
  <commentList>
    <comment ref="I17" authorId="0">
      <text>
        <r>
          <rPr>
            <b/>
            <sz val="8"/>
            <rFont val="Tahoma"/>
            <family val="2"/>
          </rPr>
          <t>XTreme:</t>
        </r>
        <r>
          <rPr>
            <sz val="8"/>
            <rFont val="Tahoma"/>
            <family val="2"/>
          </rPr>
          <t xml:space="preserve">
разница аренды между фактом и планом
</t>
        </r>
      </text>
    </comment>
  </commentList>
</comments>
</file>

<file path=xl/sharedStrings.xml><?xml version="1.0" encoding="utf-8"?>
<sst xmlns="http://schemas.openxmlformats.org/spreadsheetml/2006/main" count="185" uniqueCount="122">
  <si>
    <t>Приложение 2</t>
  </si>
  <si>
    <t>к приказу Федеральной службы по тарифам</t>
  </si>
  <si>
    <t>от 24 октября 2014 г. N 1831-э</t>
  </si>
  <si>
    <t>Форма раскрытия информации</t>
  </si>
  <si>
    <t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</si>
  <si>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r>
      <t xml:space="preserve">Наименование организации: </t>
    </r>
    <r>
      <rPr>
        <b/>
        <sz val="12"/>
        <color indexed="8"/>
        <rFont val="Times New Roman"/>
        <family val="1"/>
      </rPr>
      <t>ООО "БАЛАКОВСКАЯ ЭЛЕКТРОСЕТЕВАЯ КОМПАНИЯ"</t>
    </r>
  </si>
  <si>
    <t>ИНН:  6439087390</t>
  </si>
  <si>
    <t>КПП: 643901001</t>
  </si>
  <si>
    <t>Долгосрочный период регулирования: 2017 - 2019 гг.</t>
  </si>
  <si>
    <t>N п/п</t>
  </si>
  <si>
    <t>Показатель</t>
  </si>
  <si>
    <t>Ед. изм.</t>
  </si>
  <si>
    <t>2018 год</t>
  </si>
  <si>
    <t>I</t>
  </si>
  <si>
    <t>Структура затрат</t>
  </si>
  <si>
    <t>x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</si>
  <si>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</si>
  <si>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</si>
  <si>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</si>
  <si>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</si>
  <si>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</si>
  <si>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</si>
  <si>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</si>
  <si>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</si>
  <si>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</si>
  <si>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</si>
  <si>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</si>
  <si>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</si>
  <si>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</si>
  <si>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</si>
  <si>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</si>
  <si>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</si>
  <si>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</si>
  <si>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</si>
  <si>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</si>
  <si>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</si>
  <si>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</si>
  <si>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</si>
  <si>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</si>
  <si>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</si>
  <si>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</si>
  <si>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</si>
  <si>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</si>
  <si>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</si>
  <si>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</si>
  <si>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</si>
  <si>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</si>
  <si>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</si>
  <si>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</si>
  <si>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</si>
  <si>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</si>
  <si>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</si>
  <si>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</si>
  <si>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</si>
  <si>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</si>
  <si>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</si>
  <si>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</si>
  <si>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</si>
  <si>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</si>
  <si>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</si>
  <si>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</si>
  <si>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</si>
  <si>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</si>
  <si>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</si>
  <si>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</si>
  <si>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</si>
  <si>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</si>
  <si>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</si>
  <si>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</si>
  <si>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</si>
  <si>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</si>
  <si>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</si>
  <si>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</si>
  <si>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</si>
  <si>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</si>
  <si>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</si>
  <si>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</si>
  <si>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</si>
  <si>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</si>
  <si>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                                                                                              Объем технологических потерь</t>
  </si>
  <si>
    <t>МВт.ч</t>
  </si>
  <si>
    <t>Справочно:                                                                                              Цена покупки электрической энергии сетевой организацией в целях компенсации технологического расхода электрической энергии</t>
  </si>
  <si>
    <t xml:space="preserve"> руб.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</si>
  <si>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</si>
  <si>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</si>
  <si>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</si>
  <si>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</si>
  <si>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</si>
  <si>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</si>
  <si>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в том числе трансформаторная мощность подстанций на на i уровне напряжения</t>
  </si>
  <si>
    <t>2.1</t>
  </si>
  <si>
    <t>ВН</t>
  </si>
  <si>
    <t>2.2</t>
  </si>
  <si>
    <t>СН2</t>
  </si>
  <si>
    <t>3</t>
  </si>
  <si>
    <t>Количество условных единиц по линиям электропередач, всего</t>
  </si>
  <si>
    <t>у.е.</t>
  </si>
  <si>
    <t>в том числе количество условных единиц по линиям электропередач на i уровне напряжения</t>
  </si>
  <si>
    <t>3.1</t>
  </si>
  <si>
    <t>3.2</t>
  </si>
  <si>
    <t>3.3</t>
  </si>
  <si>
    <t>НН</t>
  </si>
  <si>
    <t>Количество условных единиц по подстанциям, всего</t>
  </si>
  <si>
    <t>в том числе количество условных единиц по подстанциям на i уровне напряжения</t>
  </si>
  <si>
    <t>4.1</t>
  </si>
  <si>
    <t>4.2</t>
  </si>
  <si>
    <t>Длина линий электропередач, всего</t>
  </si>
  <si>
    <t>км</t>
  </si>
  <si>
    <t>в том числе длина линий электропередач на i уровне напряжения</t>
  </si>
  <si>
    <t>5.1</t>
  </si>
  <si>
    <t>5.2</t>
  </si>
  <si>
    <t>5.3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</si>
  <si>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</si>
  <si>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</si>
  <si>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</si>
  <si>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</si>
  <si>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</si>
  <si>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 xml:space="preserve">план </t>
  </si>
  <si>
    <t>факт</t>
  </si>
  <si>
    <t>Примечание</t>
  </si>
  <si>
    <t>норматив технологического расхода (потерь) электрической энергии, установленный Минэнерго России</t>
  </si>
  <si>
    <t>в том числе прочие расходы (с расшифровкой)****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</si>
</sst>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  <numFmt numFmtId="167" formatCode="_(&quot;$&quot;* #,##0.00_);_(&quot;$&quot;* \(#,##0.00\);_(&quot;$&quot;* &quot;-&quot;??_);_(@_)"/>
    <numFmt numFmtId="168" formatCode="0.0%"/>
    <numFmt numFmtId="169" formatCode="#,##0.000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9"/>
      <name val="Tahoma"/>
      <family val="2"/>
    </font>
    <font>
      <sz val="10"/>
      <name val="Times New Roman CYR"/>
      <family val="0"/>
    </font>
    <font>
      <sz val="9"/>
      <name val="Tahoma"/>
      <family val="2"/>
    </font>
    <font>
      <u val="single"/>
      <sz val="12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6" applyBorder="0">
      <alignment horizontal="center" vertical="center" wrapText="1"/>
      <protection/>
    </xf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4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" fontId="13" fillId="32" borderId="0" applyBorder="0">
      <alignment horizontal="right"/>
      <protection/>
    </xf>
    <xf numFmtId="0" fontId="51" fillId="33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0" fontId="6" fillId="0" borderId="11" xfId="42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>
      <alignment vertical="top" wrapText="1"/>
    </xf>
    <xf numFmtId="4" fontId="2" fillId="0" borderId="11" xfId="0" applyNumberFormat="1" applyFont="1" applyBorder="1" applyAlignment="1">
      <alignment vertical="top" wrapText="1"/>
    </xf>
    <xf numFmtId="4" fontId="2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7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top" wrapText="1"/>
    </xf>
    <xf numFmtId="2" fontId="7" fillId="0" borderId="0" xfId="0" applyNumberFormat="1" applyFont="1" applyAlignment="1">
      <alignment/>
    </xf>
    <xf numFmtId="2" fontId="2" fillId="0" borderId="11" xfId="0" applyNumberFormat="1" applyFont="1" applyBorder="1" applyAlignment="1">
      <alignment vertical="top" wrapText="1"/>
    </xf>
    <xf numFmtId="165" fontId="2" fillId="0" borderId="11" xfId="0" applyNumberFormat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2" fontId="6" fillId="0" borderId="11" xfId="0" applyNumberFormat="1" applyFont="1" applyFill="1" applyBorder="1" applyAlignment="1">
      <alignment vertical="top" wrapText="1"/>
    </xf>
    <xf numFmtId="0" fontId="9" fillId="0" borderId="0" xfId="0" applyFont="1" applyAlignment="1">
      <alignment/>
    </xf>
    <xf numFmtId="0" fontId="7" fillId="0" borderId="0" xfId="0" applyFont="1" applyAlignment="1">
      <alignment vertical="top"/>
    </xf>
    <xf numFmtId="0" fontId="0" fillId="0" borderId="0" xfId="0" applyAlignment="1">
      <alignment/>
    </xf>
    <xf numFmtId="165" fontId="2" fillId="0" borderId="11" xfId="0" applyNumberFormat="1" applyFont="1" applyFill="1" applyBorder="1" applyAlignment="1">
      <alignment vertical="top" wrapText="1"/>
    </xf>
    <xf numFmtId="165" fontId="2" fillId="0" borderId="0" xfId="0" applyNumberFormat="1" applyFont="1" applyAlignment="1">
      <alignment/>
    </xf>
    <xf numFmtId="3" fontId="6" fillId="0" borderId="11" xfId="0" applyNumberFormat="1" applyFont="1" applyBorder="1" applyAlignment="1">
      <alignment vertical="top" wrapText="1"/>
    </xf>
    <xf numFmtId="3" fontId="6" fillId="0" borderId="11" xfId="0" applyNumberFormat="1" applyFont="1" applyFill="1" applyBorder="1" applyAlignment="1">
      <alignment vertical="top" wrapText="1"/>
    </xf>
    <xf numFmtId="4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2" fontId="6" fillId="0" borderId="11" xfId="43" applyNumberFormat="1" applyFont="1" applyFill="1" applyBorder="1" applyAlignment="1">
      <alignment vertical="top" wrapText="1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165" fontId="6" fillId="0" borderId="11" xfId="0" applyNumberFormat="1" applyFont="1" applyFill="1" applyBorder="1" applyAlignment="1">
      <alignment vertical="top" wrapText="1"/>
    </xf>
    <xf numFmtId="4" fontId="2" fillId="0" borderId="11" xfId="0" applyNumberFormat="1" applyFont="1" applyFill="1" applyBorder="1" applyAlignment="1">
      <alignment vertical="top" wrapText="1"/>
    </xf>
    <xf numFmtId="0" fontId="2" fillId="0" borderId="11" xfId="0" applyFont="1" applyBorder="1" applyAlignment="1">
      <alignment horizontal="center"/>
    </xf>
    <xf numFmtId="4" fontId="6" fillId="0" borderId="11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 vertical="top" wrapText="1"/>
    </xf>
    <xf numFmtId="168" fontId="6" fillId="0" borderId="11" xfId="58" applyNumberFormat="1" applyFont="1" applyBorder="1" applyAlignment="1">
      <alignment vertical="top" wrapText="1"/>
    </xf>
    <xf numFmtId="0" fontId="2" fillId="0" borderId="0" xfId="0" applyFont="1" applyAlignment="1">
      <alignment horizontal="right"/>
    </xf>
    <xf numFmtId="2" fontId="2" fillId="0" borderId="11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165" fontId="6" fillId="0" borderId="11" xfId="0" applyNumberFormat="1" applyFont="1" applyBorder="1" applyAlignment="1">
      <alignment vertical="top" wrapText="1"/>
    </xf>
    <xf numFmtId="0" fontId="14" fillId="0" borderId="0" xfId="42" applyFont="1" applyAlignment="1" applyProtection="1">
      <alignment/>
      <protection/>
    </xf>
    <xf numFmtId="0" fontId="10" fillId="0" borderId="0" xfId="0" applyFont="1" applyBorder="1" applyAlignment="1">
      <alignment horizontal="left" vertical="center" wrapText="1"/>
    </xf>
    <xf numFmtId="0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11" xfId="42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169" fontId="2" fillId="0" borderId="11" xfId="0" applyNumberFormat="1" applyFont="1" applyFill="1" applyBorder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ормула_GRES.2007.5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6"/>
  <sheetViews>
    <sheetView tabSelected="1" zoomScalePageLayoutView="0" workbookViewId="0" topLeftCell="A1">
      <selection activeCell="F34" sqref="F34"/>
    </sheetView>
  </sheetViews>
  <sheetFormatPr defaultColWidth="9.140625" defaultRowHeight="12.75"/>
  <cols>
    <col min="1" max="1" width="10.57421875" style="1" customWidth="1"/>
    <col min="2" max="2" width="43.7109375" style="1" customWidth="1"/>
    <col min="3" max="3" width="12.57421875" style="1" customWidth="1"/>
    <col min="4" max="4" width="11.8515625" style="1" customWidth="1"/>
    <col min="5" max="5" width="11.57421875" style="1" customWidth="1"/>
    <col min="6" max="6" width="18.28125" style="1" customWidth="1"/>
    <col min="7" max="7" width="14.140625" style="1" customWidth="1"/>
    <col min="8" max="8" width="8.8515625" style="1" customWidth="1"/>
    <col min="9" max="16384" width="9.140625" style="1" customWidth="1"/>
  </cols>
  <sheetData>
    <row r="1" ht="15.75">
      <c r="F1" s="37" t="s">
        <v>0</v>
      </c>
    </row>
    <row r="2" ht="15.75">
      <c r="F2" s="37" t="s">
        <v>1</v>
      </c>
    </row>
    <row r="3" ht="15.75">
      <c r="F3" s="37" t="s">
        <v>2</v>
      </c>
    </row>
    <row r="4" ht="15.75"/>
    <row r="5" spans="1:12" ht="20.25" customHeight="1">
      <c r="A5" s="49" t="s">
        <v>3</v>
      </c>
      <c r="B5" s="49"/>
      <c r="C5" s="49"/>
      <c r="D5" s="49"/>
      <c r="E5" s="49"/>
      <c r="F5" s="49"/>
      <c r="G5" s="2"/>
      <c r="H5" s="2"/>
      <c r="I5" s="2"/>
      <c r="J5" s="2"/>
      <c r="K5" s="2"/>
      <c r="L5" s="2"/>
    </row>
    <row r="6" spans="1:12" ht="45" customHeight="1">
      <c r="A6" s="49" t="s">
        <v>4</v>
      </c>
      <c r="B6" s="49"/>
      <c r="C6" s="49"/>
      <c r="D6" s="49"/>
      <c r="E6" s="49"/>
      <c r="F6" s="49"/>
      <c r="G6" s="2"/>
      <c r="H6" s="2"/>
      <c r="I6" s="2"/>
      <c r="J6" s="2"/>
      <c r="K6" s="2"/>
      <c r="L6" s="2"/>
    </row>
    <row r="7" ht="15.75"/>
    <row r="8" ht="15.75"/>
    <row r="9" spans="1:12" s="4" customFormat="1" ht="18" customHeight="1">
      <c r="A9" s="50" t="s">
        <v>5</v>
      </c>
      <c r="B9" s="50"/>
      <c r="C9" s="50"/>
      <c r="D9" s="50"/>
      <c r="E9" s="50"/>
      <c r="F9" s="50"/>
      <c r="G9" s="3"/>
      <c r="H9" s="3"/>
      <c r="I9" s="3"/>
      <c r="J9" s="3"/>
      <c r="K9" s="3"/>
      <c r="L9" s="3"/>
    </row>
    <row r="10" spans="1:12" s="4" customFormat="1" ht="18" customHeight="1">
      <c r="A10" s="50" t="s">
        <v>6</v>
      </c>
      <c r="B10" s="50"/>
      <c r="C10" s="50"/>
      <c r="D10" s="50"/>
      <c r="E10" s="50"/>
      <c r="F10" s="50"/>
      <c r="G10" s="3"/>
      <c r="H10" s="3"/>
      <c r="I10" s="3"/>
      <c r="J10" s="3"/>
      <c r="K10" s="3"/>
      <c r="L10" s="3"/>
    </row>
    <row r="11" spans="1:12" s="4" customFormat="1" ht="18" customHeight="1">
      <c r="A11" s="50" t="s">
        <v>7</v>
      </c>
      <c r="B11" s="50"/>
      <c r="C11" s="50"/>
      <c r="D11" s="50"/>
      <c r="E11" s="50"/>
      <c r="F11" s="50"/>
      <c r="G11" s="3"/>
      <c r="H11" s="3"/>
      <c r="I11" s="3"/>
      <c r="J11" s="3"/>
      <c r="K11" s="3"/>
      <c r="L11" s="3"/>
    </row>
    <row r="12" spans="1:12" s="4" customFormat="1" ht="18" customHeight="1">
      <c r="A12" s="50" t="s">
        <v>8</v>
      </c>
      <c r="B12" s="50"/>
      <c r="C12" s="50"/>
      <c r="D12" s="50"/>
      <c r="E12" s="50"/>
      <c r="F12" s="50"/>
      <c r="G12" s="3"/>
      <c r="H12" s="3"/>
      <c r="I12" s="3"/>
      <c r="J12" s="3"/>
      <c r="K12" s="3"/>
      <c r="L12" s="3"/>
    </row>
    <row r="13" ht="15.75"/>
    <row r="14" spans="1:6" ht="20.25" customHeight="1">
      <c r="A14" s="47" t="s">
        <v>9</v>
      </c>
      <c r="B14" s="47" t="s">
        <v>10</v>
      </c>
      <c r="C14" s="47" t="s">
        <v>11</v>
      </c>
      <c r="D14" s="47" t="s">
        <v>12</v>
      </c>
      <c r="E14" s="47"/>
      <c r="F14" s="48" t="s">
        <v>119</v>
      </c>
    </row>
    <row r="15" spans="1:6" ht="15.75">
      <c r="A15" s="47"/>
      <c r="B15" s="47"/>
      <c r="C15" s="47"/>
      <c r="D15" s="6" t="s">
        <v>117</v>
      </c>
      <c r="E15" s="6" t="s">
        <v>118</v>
      </c>
      <c r="F15" s="48"/>
    </row>
    <row r="16" spans="1:6" ht="20.25" customHeight="1">
      <c r="A16" s="5" t="s">
        <v>13</v>
      </c>
      <c r="B16" s="7" t="s">
        <v>14</v>
      </c>
      <c r="C16" s="5" t="s">
        <v>15</v>
      </c>
      <c r="D16" s="5" t="s">
        <v>15</v>
      </c>
      <c r="E16" s="5" t="s">
        <v>15</v>
      </c>
      <c r="F16" s="5" t="s">
        <v>15</v>
      </c>
    </row>
    <row r="17" spans="1:11" ht="32.25" customHeight="1">
      <c r="A17" s="5">
        <v>1</v>
      </c>
      <c r="B17" s="7" t="s">
        <v>16</v>
      </c>
      <c r="C17" s="5" t="s">
        <v>17</v>
      </c>
      <c r="D17" s="8">
        <f>D18+D32</f>
        <v>27638.75</v>
      </c>
      <c r="E17" s="8">
        <f>E18+E32</f>
        <v>28010.02</v>
      </c>
      <c r="F17" s="7"/>
      <c r="G17" s="9"/>
      <c r="I17" s="10"/>
      <c r="J17" s="11"/>
      <c r="K17" s="11"/>
    </row>
    <row r="18" spans="1:11" ht="23.25" customHeight="1">
      <c r="A18" s="12" t="s">
        <v>18</v>
      </c>
      <c r="B18" s="7" t="s">
        <v>19</v>
      </c>
      <c r="C18" s="5" t="s">
        <v>17</v>
      </c>
      <c r="D18" s="8">
        <f>SUM(D19,D24,D26,D30,D31)</f>
        <v>20550.13</v>
      </c>
      <c r="E18" s="8">
        <f>SUM(E19,E24,E26,E30,E31)</f>
        <v>18657.48</v>
      </c>
      <c r="F18" s="7"/>
      <c r="G18" s="9"/>
      <c r="I18" s="13"/>
      <c r="J18" s="11"/>
      <c r="K18" s="10"/>
    </row>
    <row r="19" spans="1:11" ht="21" customHeight="1">
      <c r="A19" s="12" t="s">
        <v>20</v>
      </c>
      <c r="B19" s="7" t="s">
        <v>21</v>
      </c>
      <c r="C19" s="5" t="s">
        <v>17</v>
      </c>
      <c r="D19" s="8">
        <f>D20+D22</f>
        <v>3864.85</v>
      </c>
      <c r="E19" s="8">
        <f>E20+E22</f>
        <v>1843.8</v>
      </c>
      <c r="F19" s="7"/>
      <c r="I19" s="13"/>
      <c r="J19" s="11"/>
      <c r="K19" s="11"/>
    </row>
    <row r="20" spans="1:38" ht="31.5" customHeight="1">
      <c r="A20" s="5" t="s">
        <v>22</v>
      </c>
      <c r="B20" s="7" t="s">
        <v>23</v>
      </c>
      <c r="C20" s="5" t="s">
        <v>17</v>
      </c>
      <c r="D20" s="15">
        <v>1837.08</v>
      </c>
      <c r="E20" s="8">
        <v>1631.8</v>
      </c>
      <c r="F20" s="7"/>
      <c r="H20" s="46"/>
      <c r="I20" s="46"/>
      <c r="J20" s="46"/>
      <c r="K20" s="46"/>
      <c r="L20" s="46"/>
      <c r="M20" s="46"/>
      <c r="N20" s="46"/>
      <c r="O20" s="46"/>
      <c r="P20" s="4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1:38" ht="19.5" customHeight="1">
      <c r="A21" s="5" t="s">
        <v>24</v>
      </c>
      <c r="B21" s="7" t="s">
        <v>25</v>
      </c>
      <c r="C21" s="5" t="s">
        <v>17</v>
      </c>
      <c r="D21" s="8"/>
      <c r="E21" s="7"/>
      <c r="F21" s="7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</row>
    <row r="22" spans="1:39" ht="78.75" customHeight="1">
      <c r="A22" s="5" t="s">
        <v>26</v>
      </c>
      <c r="B22" s="7" t="s">
        <v>27</v>
      </c>
      <c r="C22" s="5" t="s">
        <v>17</v>
      </c>
      <c r="D22" s="15">
        <v>2027.77</v>
      </c>
      <c r="E22" s="14">
        <v>212</v>
      </c>
      <c r="F22" s="7"/>
      <c r="H22" s="45"/>
      <c r="I22" s="45"/>
      <c r="J22" s="4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spans="1:39" ht="15.75">
      <c r="A23" s="5" t="s">
        <v>28</v>
      </c>
      <c r="B23" s="7" t="s">
        <v>29</v>
      </c>
      <c r="C23" s="5" t="s">
        <v>17</v>
      </c>
      <c r="D23" s="8"/>
      <c r="E23" s="7"/>
      <c r="F23" s="7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</row>
    <row r="24" spans="1:39" ht="15.75">
      <c r="A24" s="12" t="s">
        <v>30</v>
      </c>
      <c r="B24" s="7" t="s">
        <v>31</v>
      </c>
      <c r="C24" s="5" t="s">
        <v>17</v>
      </c>
      <c r="D24" s="8">
        <v>14841.78</v>
      </c>
      <c r="E24" s="32">
        <v>12934.6</v>
      </c>
      <c r="F24" s="7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1:39" ht="15.75">
      <c r="A25" s="5" t="s">
        <v>32</v>
      </c>
      <c r="B25" s="7" t="s">
        <v>29</v>
      </c>
      <c r="C25" s="5" t="s">
        <v>17</v>
      </c>
      <c r="D25" s="8"/>
      <c r="E25" s="7"/>
      <c r="F25" s="7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ht="31.5">
      <c r="A26" s="12" t="s">
        <v>33</v>
      </c>
      <c r="B26" s="7" t="s">
        <v>34</v>
      </c>
      <c r="C26" s="5" t="s">
        <v>17</v>
      </c>
      <c r="D26" s="8">
        <f>SUM(D27,D28,D29)</f>
        <v>1843.5</v>
      </c>
      <c r="E26" s="8">
        <f>SUM(E27,E28,E29)</f>
        <v>3020.6</v>
      </c>
      <c r="F26" s="7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</row>
    <row r="27" spans="1:39" ht="31.5">
      <c r="A27" s="12" t="s">
        <v>35</v>
      </c>
      <c r="B27" s="7" t="s">
        <v>36</v>
      </c>
      <c r="C27" s="5" t="s">
        <v>17</v>
      </c>
      <c r="D27" s="15"/>
      <c r="E27" s="7"/>
      <c r="F27" s="7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</row>
    <row r="28" spans="1:39" ht="15.75">
      <c r="A28" s="12" t="s">
        <v>37</v>
      </c>
      <c r="B28" s="7" t="s">
        <v>38</v>
      </c>
      <c r="C28" s="5" t="s">
        <v>17</v>
      </c>
      <c r="D28" s="15"/>
      <c r="E28" s="7"/>
      <c r="F28" s="7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</row>
    <row r="29" spans="1:39" ht="36.75" customHeight="1">
      <c r="A29" s="12" t="s">
        <v>39</v>
      </c>
      <c r="B29" s="7" t="s">
        <v>121</v>
      </c>
      <c r="C29" s="5" t="s">
        <v>17</v>
      </c>
      <c r="D29" s="15">
        <v>1843.5</v>
      </c>
      <c r="E29" s="25">
        <v>3020.6</v>
      </c>
      <c r="F29" s="7"/>
      <c r="H29" s="46"/>
      <c r="I29" s="46"/>
      <c r="J29" s="46"/>
      <c r="K29" s="46"/>
      <c r="L29" s="46"/>
      <c r="M29" s="46"/>
      <c r="N29" s="46"/>
      <c r="O29" s="46"/>
      <c r="P29" s="46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</row>
    <row r="30" spans="1:39" ht="47.25">
      <c r="A30" s="12" t="s">
        <v>40</v>
      </c>
      <c r="B30" s="7" t="s">
        <v>41</v>
      </c>
      <c r="C30" s="5" t="s">
        <v>17</v>
      </c>
      <c r="D30" s="15">
        <v>0</v>
      </c>
      <c r="E30" s="39">
        <f>577.87</f>
        <v>577.87</v>
      </c>
      <c r="F30" s="7"/>
      <c r="H30" s="46"/>
      <c r="I30" s="46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</row>
    <row r="31" spans="1:39" ht="31.5">
      <c r="A31" s="12" t="s">
        <v>42</v>
      </c>
      <c r="B31" s="7" t="s">
        <v>43</v>
      </c>
      <c r="C31" s="5" t="s">
        <v>17</v>
      </c>
      <c r="D31" s="15">
        <v>0</v>
      </c>
      <c r="E31" s="38">
        <f>278.38198+2.22309</f>
        <v>280.61</v>
      </c>
      <c r="F31" s="7"/>
      <c r="H31" s="19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</row>
    <row r="32" spans="1:6" ht="31.5">
      <c r="A32" s="12" t="s">
        <v>44</v>
      </c>
      <c r="B32" s="7" t="s">
        <v>45</v>
      </c>
      <c r="C32" s="5" t="s">
        <v>17</v>
      </c>
      <c r="D32" s="8">
        <f>SUM(D33,D34,D35,D36,D37,D38,D39,D40,D41,D42,D44,D45:D46)</f>
        <v>7088.62</v>
      </c>
      <c r="E32" s="8">
        <f>SUM(E33,E34,E35,E36,E37,E38,E39,E40,E41,E42,E44,E45:E46)</f>
        <v>9352.54</v>
      </c>
      <c r="F32" s="7"/>
    </row>
    <row r="33" spans="1:8" ht="15.75">
      <c r="A33" s="12" t="s">
        <v>46</v>
      </c>
      <c r="B33" s="7" t="s">
        <v>47</v>
      </c>
      <c r="C33" s="5" t="s">
        <v>17</v>
      </c>
      <c r="D33" s="8"/>
      <c r="E33" s="7"/>
      <c r="F33" s="7"/>
      <c r="H33" s="19"/>
    </row>
    <row r="34" spans="1:8" ht="48" customHeight="1">
      <c r="A34" s="12" t="s">
        <v>48</v>
      </c>
      <c r="B34" s="7" t="s">
        <v>49</v>
      </c>
      <c r="C34" s="5" t="s">
        <v>17</v>
      </c>
      <c r="D34" s="8"/>
      <c r="E34" s="7"/>
      <c r="F34" s="7"/>
      <c r="H34" s="19"/>
    </row>
    <row r="35" spans="1:6" ht="15.75">
      <c r="A35" s="12" t="s">
        <v>50</v>
      </c>
      <c r="B35" s="7" t="s">
        <v>51</v>
      </c>
      <c r="C35" s="5" t="s">
        <v>17</v>
      </c>
      <c r="D35" s="15">
        <v>2499.2</v>
      </c>
      <c r="E35" s="32">
        <v>2499.2</v>
      </c>
      <c r="F35" s="7"/>
    </row>
    <row r="36" spans="1:8" ht="15.75">
      <c r="A36" s="12" t="s">
        <v>52</v>
      </c>
      <c r="B36" s="7" t="s">
        <v>53</v>
      </c>
      <c r="C36" s="5" t="s">
        <v>17</v>
      </c>
      <c r="D36" s="8">
        <v>4511.92</v>
      </c>
      <c r="E36" s="8">
        <v>3908.2</v>
      </c>
      <c r="F36" s="7"/>
      <c r="H36" s="19"/>
    </row>
    <row r="37" spans="1:8" ht="60.75" customHeight="1">
      <c r="A37" s="12" t="s">
        <v>54</v>
      </c>
      <c r="B37" s="7" t="s">
        <v>55</v>
      </c>
      <c r="C37" s="5" t="s">
        <v>17</v>
      </c>
      <c r="D37" s="8"/>
      <c r="E37" s="7"/>
      <c r="F37" s="7"/>
      <c r="H37" s="19"/>
    </row>
    <row r="38" spans="1:6" ht="15.75">
      <c r="A38" s="12" t="s">
        <v>56</v>
      </c>
      <c r="B38" s="7" t="s">
        <v>57</v>
      </c>
      <c r="C38" s="5" t="s">
        <v>17</v>
      </c>
      <c r="D38" s="15">
        <v>176.1</v>
      </c>
      <c r="E38" s="14">
        <v>374.4</v>
      </c>
      <c r="F38" s="7"/>
    </row>
    <row r="39" spans="1:8" ht="15.75">
      <c r="A39" s="12" t="s">
        <v>58</v>
      </c>
      <c r="B39" s="7" t="s">
        <v>59</v>
      </c>
      <c r="C39" s="5" t="s">
        <v>17</v>
      </c>
      <c r="D39" s="15">
        <v>0</v>
      </c>
      <c r="E39" s="8">
        <v>1217.15</v>
      </c>
      <c r="F39" s="7"/>
      <c r="H39" s="19"/>
    </row>
    <row r="40" spans="1:6" ht="15.75">
      <c r="A40" s="12" t="s">
        <v>60</v>
      </c>
      <c r="B40" s="7" t="s">
        <v>61</v>
      </c>
      <c r="C40" s="5" t="s">
        <v>17</v>
      </c>
      <c r="D40" s="15">
        <v>0</v>
      </c>
      <c r="E40" s="38">
        <v>317.47</v>
      </c>
      <c r="F40" s="7"/>
    </row>
    <row r="41" spans="1:6" ht="15.75">
      <c r="A41" s="12" t="s">
        <v>62</v>
      </c>
      <c r="B41" s="7" t="s">
        <v>63</v>
      </c>
      <c r="C41" s="5" t="s">
        <v>17</v>
      </c>
      <c r="D41" s="15">
        <v>0</v>
      </c>
      <c r="E41" s="14">
        <v>32.9</v>
      </c>
      <c r="F41" s="7"/>
    </row>
    <row r="42" spans="1:6" ht="78" customHeight="1">
      <c r="A42" s="12" t="s">
        <v>64</v>
      </c>
      <c r="B42" s="7" t="s">
        <v>65</v>
      </c>
      <c r="C42" s="5" t="s">
        <v>17</v>
      </c>
      <c r="D42" s="15"/>
      <c r="E42" s="7"/>
      <c r="F42" s="7"/>
    </row>
    <row r="43" spans="1:6" ht="31.5">
      <c r="A43" s="12" t="s">
        <v>66</v>
      </c>
      <c r="B43" s="7" t="s">
        <v>67</v>
      </c>
      <c r="C43" s="5" t="s">
        <v>68</v>
      </c>
      <c r="D43" s="15"/>
      <c r="E43" s="7"/>
      <c r="F43" s="7"/>
    </row>
    <row r="44" spans="1:6" ht="141.75">
      <c r="A44" s="12" t="s">
        <v>69</v>
      </c>
      <c r="B44" s="7" t="s">
        <v>70</v>
      </c>
      <c r="C44" s="5" t="s">
        <v>17</v>
      </c>
      <c r="D44" s="15"/>
      <c r="E44" s="7"/>
      <c r="F44" s="7"/>
    </row>
    <row r="45" spans="1:6" ht="32.25" customHeight="1">
      <c r="A45" s="12" t="s">
        <v>71</v>
      </c>
      <c r="B45" s="7" t="s">
        <v>72</v>
      </c>
      <c r="C45" s="5" t="s">
        <v>17</v>
      </c>
      <c r="D45" s="15"/>
      <c r="E45" s="7"/>
      <c r="F45" s="7"/>
    </row>
    <row r="46" spans="1:6" ht="63">
      <c r="A46" s="12" t="s">
        <v>73</v>
      </c>
      <c r="B46" s="7" t="s">
        <v>74</v>
      </c>
      <c r="C46" s="5" t="s">
        <v>17</v>
      </c>
      <c r="D46" s="21">
        <v>-98.6</v>
      </c>
      <c r="E46" s="32">
        <f>1003.217</f>
        <v>1003.22</v>
      </c>
      <c r="F46" s="7"/>
    </row>
    <row r="47" spans="1:6" ht="49.5" customHeight="1">
      <c r="A47" s="12" t="s">
        <v>75</v>
      </c>
      <c r="B47" s="7" t="s">
        <v>76</v>
      </c>
      <c r="C47" s="5" t="s">
        <v>17</v>
      </c>
      <c r="D47" s="22"/>
      <c r="E47" s="7"/>
      <c r="F47" s="7"/>
    </row>
    <row r="48" spans="1:6" ht="47.25" customHeight="1">
      <c r="A48" s="12" t="s">
        <v>77</v>
      </c>
      <c r="B48" s="7" t="s">
        <v>78</v>
      </c>
      <c r="C48" s="5" t="s">
        <v>17</v>
      </c>
      <c r="D48" s="15">
        <f>26527*86.05/1000</f>
        <v>2282.6</v>
      </c>
      <c r="E48" s="14">
        <v>3464.7</v>
      </c>
      <c r="F48" s="7"/>
    </row>
    <row r="49" spans="1:6" ht="30" customHeight="1">
      <c r="A49" s="12" t="s">
        <v>18</v>
      </c>
      <c r="B49" s="7" t="s">
        <v>79</v>
      </c>
      <c r="C49" s="5" t="s">
        <v>80</v>
      </c>
      <c r="D49" s="40">
        <v>820.42</v>
      </c>
      <c r="E49" s="51">
        <v>1424.461</v>
      </c>
      <c r="F49" s="7"/>
    </row>
    <row r="50" spans="1:6" ht="78.75">
      <c r="A50" s="12" t="s">
        <v>44</v>
      </c>
      <c r="B50" s="7" t="s">
        <v>81</v>
      </c>
      <c r="C50" s="5" t="s">
        <v>82</v>
      </c>
      <c r="D50" s="8">
        <f>D48/D49*1000</f>
        <v>2782.23</v>
      </c>
      <c r="E50" s="8">
        <f>E48/E49*1000</f>
        <v>2432.29</v>
      </c>
      <c r="F50" s="7"/>
    </row>
    <row r="51" spans="1:6" ht="80.25" customHeight="1">
      <c r="A51" s="12" t="s">
        <v>83</v>
      </c>
      <c r="B51" s="7" t="s">
        <v>84</v>
      </c>
      <c r="C51" s="5" t="s">
        <v>15</v>
      </c>
      <c r="D51" s="5" t="s">
        <v>15</v>
      </c>
      <c r="E51" s="5" t="s">
        <v>15</v>
      </c>
      <c r="F51" s="5" t="s">
        <v>15</v>
      </c>
    </row>
    <row r="52" spans="1:6" ht="30.75" customHeight="1">
      <c r="A52" s="12">
        <v>1</v>
      </c>
      <c r="B52" s="7" t="s">
        <v>85</v>
      </c>
      <c r="C52" s="5" t="s">
        <v>86</v>
      </c>
      <c r="D52" s="23">
        <v>14</v>
      </c>
      <c r="E52" s="24">
        <v>14</v>
      </c>
      <c r="F52" s="7"/>
    </row>
    <row r="53" spans="1:6" ht="31.5">
      <c r="A53" s="12">
        <v>2</v>
      </c>
      <c r="B53" s="7" t="s">
        <v>87</v>
      </c>
      <c r="C53" s="5" t="s">
        <v>88</v>
      </c>
      <c r="D53" s="25">
        <v>110.8</v>
      </c>
      <c r="E53" s="25">
        <v>110.8</v>
      </c>
      <c r="F53" s="7"/>
    </row>
    <row r="54" spans="1:6" ht="31.5">
      <c r="A54" s="12"/>
      <c r="B54" s="7" t="s">
        <v>89</v>
      </c>
      <c r="C54" s="5"/>
      <c r="D54" s="25"/>
      <c r="E54" s="25"/>
      <c r="F54" s="7"/>
    </row>
    <row r="55" spans="1:6" ht="15.75">
      <c r="A55" s="12" t="s">
        <v>90</v>
      </c>
      <c r="B55" s="26" t="s">
        <v>91</v>
      </c>
      <c r="C55" s="5" t="s">
        <v>88</v>
      </c>
      <c r="D55" s="25">
        <v>80</v>
      </c>
      <c r="E55" s="25">
        <v>80</v>
      </c>
      <c r="F55" s="7"/>
    </row>
    <row r="56" spans="1:6" ht="15.75">
      <c r="A56" s="12" t="s">
        <v>92</v>
      </c>
      <c r="B56" s="5" t="s">
        <v>93</v>
      </c>
      <c r="C56" s="5" t="s">
        <v>88</v>
      </c>
      <c r="D56" s="25">
        <f>D53-D55</f>
        <v>30.8</v>
      </c>
      <c r="E56" s="25">
        <f>E53-E55</f>
        <v>30.8</v>
      </c>
      <c r="F56" s="7"/>
    </row>
    <row r="57" spans="1:40" ht="31.5">
      <c r="A57" s="12" t="s">
        <v>94</v>
      </c>
      <c r="B57" s="7" t="s">
        <v>95</v>
      </c>
      <c r="C57" s="5" t="s">
        <v>96</v>
      </c>
      <c r="D57" s="27">
        <f>D59+D60+D61</f>
        <v>183.58</v>
      </c>
      <c r="E57" s="27">
        <f>E59+E60+E61</f>
        <v>183.58</v>
      </c>
      <c r="F57" s="7"/>
      <c r="G57" s="28"/>
      <c r="H57" s="29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</row>
    <row r="58" spans="1:40" ht="47.25">
      <c r="A58" s="12"/>
      <c r="B58" s="7" t="s">
        <v>97</v>
      </c>
      <c r="C58" s="5"/>
      <c r="D58" s="31"/>
      <c r="E58" s="32"/>
      <c r="F58" s="7"/>
      <c r="H58" s="29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</row>
    <row r="59" spans="1:40" ht="15.75">
      <c r="A59" s="12" t="s">
        <v>98</v>
      </c>
      <c r="B59" s="5" t="s">
        <v>91</v>
      </c>
      <c r="C59" s="5" t="s">
        <v>96</v>
      </c>
      <c r="D59" s="25">
        <v>0.22</v>
      </c>
      <c r="E59" s="25">
        <v>0.22</v>
      </c>
      <c r="F59" s="7"/>
      <c r="H59" s="29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</row>
    <row r="60" spans="1:40" ht="15.75">
      <c r="A60" s="12" t="s">
        <v>99</v>
      </c>
      <c r="B60" s="33" t="s">
        <v>93</v>
      </c>
      <c r="C60" s="5" t="s">
        <v>96</v>
      </c>
      <c r="D60" s="25">
        <v>172.92</v>
      </c>
      <c r="E60" s="25">
        <v>172.92</v>
      </c>
      <c r="F60" s="7"/>
      <c r="H60" s="29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</row>
    <row r="61" spans="1:40" ht="15.75">
      <c r="A61" s="12" t="s">
        <v>100</v>
      </c>
      <c r="B61" s="33" t="s">
        <v>101</v>
      </c>
      <c r="C61" s="5" t="s">
        <v>96</v>
      </c>
      <c r="D61" s="34">
        <v>10.44</v>
      </c>
      <c r="E61" s="34">
        <v>10.44</v>
      </c>
      <c r="F61" s="7"/>
      <c r="H61" s="29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</row>
    <row r="62" spans="1:6" ht="31.5">
      <c r="A62" s="12">
        <v>4</v>
      </c>
      <c r="B62" s="7" t="s">
        <v>102</v>
      </c>
      <c r="C62" s="5" t="s">
        <v>96</v>
      </c>
      <c r="D62" s="25">
        <f>D64+D65</f>
        <v>1421.3</v>
      </c>
      <c r="E62" s="25">
        <f>E64+E65</f>
        <v>1421.3</v>
      </c>
      <c r="F62" s="7"/>
    </row>
    <row r="63" spans="1:6" ht="31.5">
      <c r="A63" s="12"/>
      <c r="B63" s="7" t="s">
        <v>103</v>
      </c>
      <c r="C63" s="5"/>
      <c r="D63" s="31"/>
      <c r="E63" s="32"/>
      <c r="F63" s="7"/>
    </row>
    <row r="64" spans="1:6" ht="15.75">
      <c r="A64" s="12" t="s">
        <v>104</v>
      </c>
      <c r="B64" s="5" t="s">
        <v>91</v>
      </c>
      <c r="C64" s="5" t="s">
        <v>96</v>
      </c>
      <c r="D64" s="25">
        <v>376.6</v>
      </c>
      <c r="E64" s="25">
        <v>376.6</v>
      </c>
      <c r="F64" s="7"/>
    </row>
    <row r="65" spans="1:6" ht="15.75">
      <c r="A65" s="12" t="s">
        <v>105</v>
      </c>
      <c r="B65" s="26" t="s">
        <v>93</v>
      </c>
      <c r="C65" s="5" t="s">
        <v>96</v>
      </c>
      <c r="D65" s="25">
        <f>1076.7-32</f>
        <v>1044.7</v>
      </c>
      <c r="E65" s="25">
        <f>1076.7-32</f>
        <v>1044.7</v>
      </c>
      <c r="F65" s="7"/>
    </row>
    <row r="66" spans="1:6" ht="15.75">
      <c r="A66" s="12">
        <v>5</v>
      </c>
      <c r="B66" s="7" t="s">
        <v>106</v>
      </c>
      <c r="C66" s="5" t="s">
        <v>107</v>
      </c>
      <c r="D66" s="35">
        <f>D68+D69+D70</f>
        <v>64.38</v>
      </c>
      <c r="E66" s="25">
        <f>E68+E69+E70</f>
        <v>64.38</v>
      </c>
      <c r="F66" s="7"/>
    </row>
    <row r="67" spans="1:6" ht="31.5">
      <c r="A67" s="12"/>
      <c r="B67" s="7" t="s">
        <v>108</v>
      </c>
      <c r="C67" s="5"/>
      <c r="D67" s="35"/>
      <c r="E67" s="32"/>
      <c r="F67" s="7"/>
    </row>
    <row r="68" spans="1:6" ht="15.75">
      <c r="A68" s="12" t="s">
        <v>109</v>
      </c>
      <c r="B68" s="5" t="s">
        <v>91</v>
      </c>
      <c r="C68" s="5" t="s">
        <v>107</v>
      </c>
      <c r="D68" s="35">
        <v>0.14</v>
      </c>
      <c r="E68" s="25">
        <v>0.14</v>
      </c>
      <c r="F68" s="7"/>
    </row>
    <row r="69" spans="1:6" ht="15.75">
      <c r="A69" s="12" t="s">
        <v>110</v>
      </c>
      <c r="B69" s="5" t="s">
        <v>93</v>
      </c>
      <c r="C69" s="5" t="s">
        <v>107</v>
      </c>
      <c r="D69" s="35">
        <f>15.8+44.44</f>
        <v>60.24</v>
      </c>
      <c r="E69" s="25">
        <f>15.8+44.44</f>
        <v>60.24</v>
      </c>
      <c r="F69" s="7"/>
    </row>
    <row r="70" spans="1:6" ht="15.75">
      <c r="A70" s="12" t="s">
        <v>111</v>
      </c>
      <c r="B70" s="26" t="s">
        <v>101</v>
      </c>
      <c r="C70" s="5" t="s">
        <v>107</v>
      </c>
      <c r="D70" s="35">
        <f>0.3+3.7</f>
        <v>4</v>
      </c>
      <c r="E70" s="25">
        <f>0.3+3.7</f>
        <v>4</v>
      </c>
      <c r="F70" s="7"/>
    </row>
    <row r="71" spans="1:6" ht="15.75">
      <c r="A71" s="12">
        <v>6</v>
      </c>
      <c r="B71" s="7" t="s">
        <v>112</v>
      </c>
      <c r="C71" s="5" t="s">
        <v>113</v>
      </c>
      <c r="D71" s="36">
        <f>(44.44+3.7)/D66</f>
        <v>0.748</v>
      </c>
      <c r="E71" s="36">
        <f>(44.44+3.7)/E66</f>
        <v>0.748</v>
      </c>
      <c r="F71" s="7"/>
    </row>
    <row r="72" spans="1:6" ht="33.75" customHeight="1">
      <c r="A72" s="12">
        <v>7</v>
      </c>
      <c r="B72" s="7" t="s">
        <v>114</v>
      </c>
      <c r="C72" s="5" t="s">
        <v>17</v>
      </c>
      <c r="D72" s="35">
        <v>0</v>
      </c>
      <c r="E72" s="32">
        <f>182.59794</f>
        <v>182.6</v>
      </c>
      <c r="F72" s="7"/>
    </row>
    <row r="73" spans="1:6" ht="31.5">
      <c r="A73" s="12" t="s">
        <v>115</v>
      </c>
      <c r="B73" s="7" t="s">
        <v>116</v>
      </c>
      <c r="C73" s="5" t="s">
        <v>17</v>
      </c>
      <c r="D73" s="35">
        <v>0</v>
      </c>
      <c r="E73" s="8">
        <v>0</v>
      </c>
      <c r="F73" s="7"/>
    </row>
    <row r="74" spans="1:6" ht="47.25">
      <c r="A74" s="12">
        <v>8</v>
      </c>
      <c r="B74" s="7" t="s">
        <v>120</v>
      </c>
      <c r="C74" s="5" t="s">
        <v>113</v>
      </c>
      <c r="D74" s="17">
        <v>3</v>
      </c>
      <c r="E74" s="5" t="s">
        <v>15</v>
      </c>
      <c r="F74" s="5" t="s">
        <v>15</v>
      </c>
    </row>
    <row r="77" ht="15.75">
      <c r="A77" s="41"/>
    </row>
    <row r="78" spans="1:6" ht="82.5" customHeight="1">
      <c r="A78" s="43"/>
      <c r="B78" s="44"/>
      <c r="C78" s="44"/>
      <c r="D78" s="44"/>
      <c r="E78" s="44"/>
      <c r="F78" s="44"/>
    </row>
    <row r="80" spans="1:6" ht="32.25" customHeight="1">
      <c r="A80" s="44"/>
      <c r="B80" s="44"/>
      <c r="C80" s="44"/>
      <c r="D80" s="44"/>
      <c r="E80" s="44"/>
      <c r="F80" s="44"/>
    </row>
    <row r="82" spans="1:6" ht="36.75" customHeight="1">
      <c r="A82" s="44"/>
      <c r="B82" s="44"/>
      <c r="C82" s="44"/>
      <c r="D82" s="44"/>
      <c r="E82" s="44"/>
      <c r="F82" s="44"/>
    </row>
    <row r="84" spans="1:6" ht="30.75" customHeight="1">
      <c r="A84" s="44"/>
      <c r="B84" s="44"/>
      <c r="C84" s="44"/>
      <c r="D84" s="44"/>
      <c r="E84" s="44"/>
      <c r="F84" s="44"/>
    </row>
    <row r="85" ht="15.75" customHeight="1"/>
    <row r="86" spans="1:6" ht="32.25" customHeight="1">
      <c r="A86" s="44"/>
      <c r="B86" s="44"/>
      <c r="C86" s="44"/>
      <c r="D86" s="44"/>
      <c r="E86" s="44"/>
      <c r="F86" s="44"/>
    </row>
  </sheetData>
  <sheetProtection/>
  <mergeCells count="24">
    <mergeCell ref="A5:F5"/>
    <mergeCell ref="A6:F6"/>
    <mergeCell ref="A9:F9"/>
    <mergeCell ref="A10:F10"/>
    <mergeCell ref="A11:F11"/>
    <mergeCell ref="A12:F12"/>
    <mergeCell ref="A14:A15"/>
    <mergeCell ref="B14:B15"/>
    <mergeCell ref="C14:C15"/>
    <mergeCell ref="D14:E14"/>
    <mergeCell ref="F14:F15"/>
    <mergeCell ref="H20:P20"/>
    <mergeCell ref="H22:J22"/>
    <mergeCell ref="H29:P29"/>
    <mergeCell ref="H30:I30"/>
    <mergeCell ref="I58:AN58"/>
    <mergeCell ref="I59:AN59"/>
    <mergeCell ref="I60:AN60"/>
    <mergeCell ref="I61:AN61"/>
    <mergeCell ref="A78:F78"/>
    <mergeCell ref="A80:F80"/>
    <mergeCell ref="A82:F82"/>
    <mergeCell ref="A84:F84"/>
    <mergeCell ref="A86:F86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2019-03-26T07:51:18Z</cp:lastPrinted>
  <dcterms:created xsi:type="dcterms:W3CDTF">2019-03-26T07:41:52Z</dcterms:created>
  <dcterms:modified xsi:type="dcterms:W3CDTF">2019-09-09T07:37:35Z</dcterms:modified>
  <cp:category/>
  <cp:version/>
  <cp:contentType/>
  <cp:contentStatus/>
</cp:coreProperties>
</file>