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аратовэнер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<sst xmlns="http://schemas.openxmlformats.org/spreadsheetml/2006/main" count="32" uniqueCount="26">
  <si>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</si>
  <si>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2019 год</t>
  </si>
  <si>
    <t>Норматив</t>
  </si>
  <si>
    <t>Сверхнорматив</t>
  </si>
  <si>
    <t>Всего</t>
  </si>
  <si>
    <t>Кол-во ГН, тыс.кВтч</t>
  </si>
  <si>
    <t>Кол-во ВН, тыс.кВтч</t>
  </si>
  <si>
    <t>Кол-во СН 2, тыс.кВтч</t>
  </si>
  <si>
    <t>Всего кол-во,                   тыс.кВт.ч</t>
  </si>
  <si>
    <t>Цена, руб./тыс.кВтч</t>
  </si>
  <si>
    <t>Сумма,                         тыс.руб.                    без НДС</t>
  </si>
  <si>
    <t>Кол-во,                   тыс.кВт.ч</t>
  </si>
  <si>
    <t>Сумма, тыс.руб. 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</si>
  <si>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</si>
  <si>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</si>
  <si>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</si>
  <si>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</si>
  <si>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</si>
  <si>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</si>
  <si>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</si>
  <si>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</si>
  <si>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</si>
  <si>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</si>
  <si>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</si>
  <si>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</si>
  <si>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3,464,757.82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</si>
</sst>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26" xfId="0" applyFont="1" applyBorder="1" applyAlignment="1">
      <alignment/>
    </xf>
    <xf numFmtId="164" fontId="19" fillId="0" borderId="27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2" fontId="19" fillId="0" borderId="30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0" fontId="19" fillId="0" borderId="31" xfId="0" applyFont="1" applyBorder="1" applyAlignment="1">
      <alignment/>
    </xf>
    <xf numFmtId="164" fontId="19" fillId="0" borderId="32" xfId="0" applyNumberFormat="1" applyFont="1" applyFill="1" applyBorder="1" applyAlignment="1">
      <alignment/>
    </xf>
    <xf numFmtId="164" fontId="19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164" fontId="19" fillId="0" borderId="34" xfId="0" applyNumberFormat="1" applyFont="1" applyFill="1" applyBorder="1" applyAlignment="1">
      <alignment/>
    </xf>
    <xf numFmtId="2" fontId="19" fillId="0" borderId="34" xfId="0" applyNumberFormat="1" applyFont="1" applyFill="1" applyBorder="1" applyAlignment="1">
      <alignment/>
    </xf>
    <xf numFmtId="2" fontId="19" fillId="0" borderId="35" xfId="0" applyNumberFormat="1" applyFont="1" applyFill="1" applyBorder="1" applyAlignment="1">
      <alignment/>
    </xf>
    <xf numFmtId="0" fontId="19" fillId="0" borderId="36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38" xfId="0" applyFont="1" applyBorder="1" applyAlignment="1">
      <alignment/>
    </xf>
    <xf numFmtId="2" fontId="18" fillId="0" borderId="38" xfId="0" applyNumberFormat="1" applyFont="1" applyBorder="1" applyAlignment="1">
      <alignment/>
    </xf>
    <xf numFmtId="1" fontId="20" fillId="0" borderId="32" xfId="0" applyNumberFormat="1" applyFont="1" applyBorder="1" applyAlignment="1">
      <alignment/>
    </xf>
    <xf numFmtId="1" fontId="20" fillId="0" borderId="33" xfId="0" applyNumberFormat="1" applyFont="1" applyBorder="1" applyAlignment="1">
      <alignment/>
    </xf>
    <xf numFmtId="1" fontId="20" fillId="0" borderId="34" xfId="0" applyNumberFormat="1" applyFont="1" applyBorder="1" applyAlignment="1">
      <alignment/>
    </xf>
    <xf numFmtId="1" fontId="20" fillId="0" borderId="35" xfId="0" applyNumberFormat="1" applyFont="1" applyBorder="1" applyAlignment="1">
      <alignment/>
    </xf>
    <xf numFmtId="0" fontId="18" fillId="0" borderId="39" xfId="0" applyFont="1" applyFill="1" applyBorder="1" applyAlignment="1">
      <alignment horizontal="right"/>
    </xf>
    <xf numFmtId="164" fontId="18" fillId="0" borderId="40" xfId="0" applyNumberFormat="1" applyFont="1" applyFill="1" applyBorder="1" applyAlignment="1">
      <alignment/>
    </xf>
    <xf numFmtId="164" fontId="18" fillId="0" borderId="41" xfId="0" applyNumberFormat="1" applyFont="1" applyFill="1" applyBorder="1" applyAlignment="1">
      <alignment/>
    </xf>
    <xf numFmtId="165" fontId="18" fillId="0" borderId="41" xfId="0" applyNumberFormat="1" applyFont="1" applyFill="1" applyBorder="1" applyAlignment="1">
      <alignment/>
    </xf>
    <xf numFmtId="2" fontId="18" fillId="0" borderId="42" xfId="0" applyNumberFormat="1" applyFont="1" applyFill="1" applyBorder="1" applyAlignment="1">
      <alignment/>
    </xf>
    <xf numFmtId="164" fontId="18" fillId="0" borderId="43" xfId="0" applyNumberFormat="1" applyFont="1" applyFill="1" applyBorder="1" applyAlignment="1">
      <alignment/>
    </xf>
    <xf numFmtId="164" fontId="18" fillId="0" borderId="44" xfId="0" applyNumberFormat="1" applyFont="1" applyFill="1" applyBorder="1" applyAlignment="1">
      <alignment/>
    </xf>
    <xf numFmtId="2" fontId="18" fillId="0" borderId="44" xfId="0" applyNumberFormat="1" applyFont="1" applyFill="1" applyBorder="1" applyAlignment="1">
      <alignment/>
    </xf>
    <xf numFmtId="164" fontId="18" fillId="0" borderId="21" xfId="0" applyNumberFormat="1" applyFont="1" applyFill="1" applyBorder="1" applyAlignment="1">
      <alignment/>
    </xf>
    <xf numFmtId="2" fontId="18" fillId="0" borderId="25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19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  <sheetDataSet>
      <sheetData sheetId="1">
        <row r="6">
          <cell r="B6">
            <v>5256</v>
          </cell>
          <cell r="C6">
            <v>24620</v>
          </cell>
          <cell r="D6">
            <v>50052</v>
          </cell>
          <cell r="E6">
            <v>2.47295</v>
          </cell>
          <cell r="F6">
            <v>197657.95</v>
          </cell>
          <cell r="H6">
            <v>108638</v>
          </cell>
          <cell r="I6">
            <v>2.55995</v>
          </cell>
        </row>
        <row r="7">
          <cell r="B7">
            <v>6619</v>
          </cell>
          <cell r="C7">
            <v>4487</v>
          </cell>
          <cell r="D7">
            <v>57294</v>
          </cell>
          <cell r="E7">
            <v>2.65352</v>
          </cell>
          <cell r="F7">
            <v>181500.76</v>
          </cell>
          <cell r="H7">
            <v>68310</v>
          </cell>
          <cell r="I7">
            <v>2.74052</v>
          </cell>
        </row>
        <row r="8">
          <cell r="B8">
            <v>6414</v>
          </cell>
          <cell r="C8">
            <v>1397</v>
          </cell>
          <cell r="D8">
            <v>60589</v>
          </cell>
          <cell r="E8">
            <v>2.59066</v>
          </cell>
          <cell r="F8">
            <v>177201.14</v>
          </cell>
          <cell r="H8">
            <v>61817</v>
          </cell>
          <cell r="I8">
            <v>2.67766</v>
          </cell>
        </row>
        <row r="10">
          <cell r="B10">
            <v>8663</v>
          </cell>
          <cell r="C10">
            <v>11092</v>
          </cell>
          <cell r="D10">
            <v>48645</v>
          </cell>
          <cell r="E10">
            <v>2.74981</v>
          </cell>
          <cell r="F10">
            <v>188087</v>
          </cell>
          <cell r="H10">
            <v>38146</v>
          </cell>
          <cell r="I10">
            <v>2.83681</v>
          </cell>
        </row>
        <row r="11">
          <cell r="B11">
            <v>16381</v>
          </cell>
          <cell r="C11">
            <v>1020</v>
          </cell>
          <cell r="D11">
            <v>50999</v>
          </cell>
          <cell r="E11">
            <v>2.65156</v>
          </cell>
          <cell r="F11">
            <v>181366.7</v>
          </cell>
          <cell r="H11">
            <v>6295</v>
          </cell>
          <cell r="I11">
            <v>2.73856</v>
          </cell>
        </row>
        <row r="12">
          <cell r="B12">
            <v>14634</v>
          </cell>
          <cell r="C12">
            <v>298</v>
          </cell>
          <cell r="D12">
            <v>37707</v>
          </cell>
          <cell r="E12">
            <v>2.66009</v>
          </cell>
          <cell r="F12">
            <v>140024.48</v>
          </cell>
          <cell r="H12">
            <v>0</v>
          </cell>
        </row>
        <row r="15">
          <cell r="B15">
            <v>15310</v>
          </cell>
          <cell r="C15">
            <v>1799</v>
          </cell>
          <cell r="D15">
            <v>39697</v>
          </cell>
          <cell r="E15">
            <v>2.60403</v>
          </cell>
          <cell r="F15">
            <v>147924.53</v>
          </cell>
        </row>
        <row r="16">
          <cell r="B16">
            <v>14087</v>
          </cell>
          <cell r="C16">
            <v>1752</v>
          </cell>
          <cell r="D16">
            <v>42990</v>
          </cell>
          <cell r="E16">
            <v>2.57225</v>
          </cell>
          <cell r="F16">
            <v>151322.9</v>
          </cell>
        </row>
        <row r="17">
          <cell r="B17">
            <v>14824</v>
          </cell>
          <cell r="C17">
            <v>298</v>
          </cell>
          <cell r="D17">
            <v>41754</v>
          </cell>
          <cell r="E17">
            <v>2.86536</v>
          </cell>
          <cell r="F17">
            <v>162970.22</v>
          </cell>
        </row>
        <row r="20">
          <cell r="B20">
            <v>11959</v>
          </cell>
          <cell r="C20">
            <v>10435</v>
          </cell>
          <cell r="D20">
            <v>46005</v>
          </cell>
          <cell r="E20">
            <v>2.69536</v>
          </cell>
          <cell r="F20">
            <v>184359.93</v>
          </cell>
          <cell r="H20">
            <v>9550</v>
          </cell>
          <cell r="I20">
            <v>2.72965</v>
          </cell>
        </row>
        <row r="21">
          <cell r="B21">
            <v>4520</v>
          </cell>
          <cell r="C21">
            <v>11230</v>
          </cell>
          <cell r="D21">
            <v>52649</v>
          </cell>
          <cell r="E21">
            <v>2.56761</v>
          </cell>
          <cell r="F21">
            <v>175621.96</v>
          </cell>
          <cell r="H21">
            <v>66996</v>
          </cell>
          <cell r="I21">
            <v>2.6019</v>
          </cell>
        </row>
        <row r="22">
          <cell r="B22">
            <v>3183</v>
          </cell>
          <cell r="C22">
            <v>5512</v>
          </cell>
          <cell r="D22">
            <v>59705</v>
          </cell>
          <cell r="E22">
            <v>2.70038</v>
          </cell>
          <cell r="F22">
            <v>184705.99</v>
          </cell>
          <cell r="H22">
            <v>61197</v>
          </cell>
          <cell r="I22">
            <v>2.73467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tabSelected="1" zoomScalePageLayoutView="0" workbookViewId="0" topLeftCell="B1">
      <selection activeCell="N11" sqref="N11"/>
    </sheetView>
  </sheetViews>
  <sheetFormatPr defaultColWidth="8.875" defaultRowHeight="12.75"/>
  <cols>
    <col min="1" max="1" width="17.00390625" style="5" customWidth="1"/>
    <col min="2" max="2" width="14.75390625" style="5" customWidth="1"/>
    <col min="3" max="5" width="10.875" style="5" customWidth="1"/>
    <col min="6" max="6" width="13.625" style="5" customWidth="1"/>
    <col min="7" max="7" width="10.00390625" style="5" customWidth="1"/>
    <col min="8" max="8" width="10.875" style="3" hidden="1" customWidth="1"/>
    <col min="9" max="12" width="10.875" style="3" customWidth="1"/>
    <col min="13" max="13" width="11.625" style="3" customWidth="1"/>
    <col min="14" max="14" width="12.75390625" style="3" customWidth="1"/>
    <col min="15" max="15" width="9.875" style="3" customWidth="1"/>
    <col min="16" max="17" width="12.00390625" style="3" customWidth="1"/>
    <col min="18" max="18" width="14.125" style="3" customWidth="1"/>
    <col min="19" max="19" width="12.625" style="3" customWidth="1"/>
    <col min="20" max="20" width="10.375" style="3" customWidth="1"/>
    <col min="21" max="21" width="10.25390625" style="3" customWidth="1"/>
    <col min="22" max="22" width="10.75390625" style="3" customWidth="1"/>
    <col min="23" max="23" width="11.125" style="3" customWidth="1"/>
    <col min="24" max="24" width="12.375" style="5" customWidth="1"/>
    <col min="25" max="25" width="12.25390625" style="5" customWidth="1"/>
    <col min="26" max="26" width="9.875" style="5" customWidth="1"/>
    <col min="27" max="16384" width="8.875" style="5" customWidth="1"/>
  </cols>
  <sheetData>
    <row r="1" spans="1:21" ht="46.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S1" s="4"/>
      <c r="T1" s="4"/>
      <c r="U1" s="4"/>
    </row>
    <row r="2" spans="1:21" ht="46.5" customHeight="1">
      <c r="A2" s="6" t="s">
        <v>1</v>
      </c>
      <c r="B2" s="7" t="s">
        <v>2</v>
      </c>
      <c r="C2" s="8"/>
      <c r="D2" s="8"/>
      <c r="E2" s="8"/>
      <c r="F2" s="8"/>
      <c r="G2" s="9"/>
      <c r="H2" s="7" t="s">
        <v>3</v>
      </c>
      <c r="I2" s="8"/>
      <c r="J2" s="8"/>
      <c r="K2" s="8"/>
      <c r="L2" s="9"/>
      <c r="M2" s="10" t="s">
        <v>4</v>
      </c>
      <c r="N2" s="11"/>
      <c r="S2" s="4"/>
      <c r="T2" s="4"/>
      <c r="U2" s="4"/>
    </row>
    <row r="3" spans="1:27" s="24" customFormat="1" ht="52.5" customHeight="1" thickBot="1">
      <c r="A3" s="12"/>
      <c r="B3" s="13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6" t="s">
        <v>10</v>
      </c>
      <c r="H3" s="17" t="s">
        <v>6</v>
      </c>
      <c r="I3" s="18" t="s">
        <v>7</v>
      </c>
      <c r="J3" s="19" t="s">
        <v>8</v>
      </c>
      <c r="K3" s="19" t="s">
        <v>9</v>
      </c>
      <c r="L3" s="20" t="s">
        <v>10</v>
      </c>
      <c r="M3" s="17" t="s">
        <v>11</v>
      </c>
      <c r="N3" s="21" t="s">
        <v>12</v>
      </c>
      <c r="O3" s="4"/>
      <c r="P3" s="4"/>
      <c r="Q3" s="4"/>
      <c r="R3" s="22"/>
      <c r="S3" s="22"/>
      <c r="T3" s="22"/>
      <c r="U3" s="22"/>
      <c r="V3" s="22"/>
      <c r="W3" s="22"/>
      <c r="X3" s="23"/>
      <c r="Y3" s="23"/>
      <c r="Z3" s="23"/>
      <c r="AA3" s="23"/>
    </row>
    <row r="4" spans="1:16" ht="18" customHeight="1">
      <c r="A4" s="25" t="s">
        <v>13</v>
      </c>
      <c r="B4" s="26">
        <f>'[1]энергетика'!B6/1000</f>
        <v>5.256</v>
      </c>
      <c r="C4" s="27">
        <f>'[1]энергетика'!C6/1000</f>
        <v>24.62</v>
      </c>
      <c r="D4" s="27">
        <f>'[1]энергетика'!D6/1000</f>
        <v>50.052</v>
      </c>
      <c r="E4" s="27">
        <f aca="true" t="shared" si="0" ref="E4:E15">(C4+D4+B4)</f>
        <v>79.928</v>
      </c>
      <c r="F4" s="28">
        <f>'[1]энергетика'!E6*1000</f>
        <v>2472.95</v>
      </c>
      <c r="G4" s="29">
        <f>'[1]энергетика'!F6/1000</f>
        <v>197.65795</v>
      </c>
      <c r="H4" s="26">
        <f>'[1]энергетика'!G6/1000</f>
        <v>0</v>
      </c>
      <c r="I4" s="27">
        <f>'[1]энергетика'!H6/1000</f>
        <v>108.638</v>
      </c>
      <c r="J4" s="27">
        <f>I4+H4</f>
        <v>108.638</v>
      </c>
      <c r="K4" s="28">
        <f>'[1]энергетика'!I6*1000</f>
        <v>2559.9500000000003</v>
      </c>
      <c r="L4" s="29">
        <f>J4*K4/1000</f>
        <v>278.10784810000007</v>
      </c>
      <c r="M4" s="26">
        <f>J4+E4</f>
        <v>188.566</v>
      </c>
      <c r="N4" s="30">
        <f>L4+G4</f>
        <v>475.7657981000001</v>
      </c>
      <c r="P4" s="31"/>
    </row>
    <row r="5" spans="1:16" ht="18" customHeight="1">
      <c r="A5" s="32" t="s">
        <v>14</v>
      </c>
      <c r="B5" s="33">
        <f>'[1]энергетика'!B7/1000</f>
        <v>6.619</v>
      </c>
      <c r="C5" s="34">
        <f>'[1]энергетика'!C7/1000</f>
        <v>4.487</v>
      </c>
      <c r="D5" s="34">
        <f>'[1]энергетика'!D7/1000</f>
        <v>57.294</v>
      </c>
      <c r="E5" s="27">
        <f t="shared" si="0"/>
        <v>68.4</v>
      </c>
      <c r="F5" s="35">
        <f>'[1]энергетика'!E7*1000</f>
        <v>2653.52</v>
      </c>
      <c r="G5" s="36">
        <f>'[1]энергетика'!F7/1000</f>
        <v>181.50076</v>
      </c>
      <c r="H5" s="33">
        <f>'[1]энергетика'!G7/1000</f>
        <v>0</v>
      </c>
      <c r="I5" s="34">
        <f>'[1]энергетика'!H7/1000</f>
        <v>68.31</v>
      </c>
      <c r="J5" s="34">
        <f>I5+H5</f>
        <v>68.31</v>
      </c>
      <c r="K5" s="35">
        <f>'[1]энергетика'!I7*1000</f>
        <v>2740.52</v>
      </c>
      <c r="L5" s="37">
        <f aca="true" t="shared" si="1" ref="L5:L15">J5*K5/1000</f>
        <v>187.2049212</v>
      </c>
      <c r="M5" s="33">
        <f aca="true" t="shared" si="2" ref="M5:M15">J5+E5</f>
        <v>136.71</v>
      </c>
      <c r="N5" s="38">
        <f aca="true" t="shared" si="3" ref="N5:N15">L5+G5</f>
        <v>368.7056812</v>
      </c>
      <c r="P5" s="31"/>
    </row>
    <row r="6" spans="1:16" ht="18" customHeight="1">
      <c r="A6" s="32" t="s">
        <v>15</v>
      </c>
      <c r="B6" s="33">
        <f>'[1]энергетика'!B8/1000</f>
        <v>6.414</v>
      </c>
      <c r="C6" s="34">
        <f>'[1]энергетика'!C8/1000</f>
        <v>1.397</v>
      </c>
      <c r="D6" s="34">
        <f>'[1]энергетика'!D8/1000</f>
        <v>60.589</v>
      </c>
      <c r="E6" s="27">
        <f t="shared" si="0"/>
        <v>68.39999999999999</v>
      </c>
      <c r="F6" s="35">
        <f>'[1]энергетика'!E8*1000</f>
        <v>2590.6600000000003</v>
      </c>
      <c r="G6" s="36">
        <f>'[1]энергетика'!F8/1000</f>
        <v>177.20114</v>
      </c>
      <c r="H6" s="33">
        <f>'[1]энергетика'!G8/1000</f>
        <v>0</v>
      </c>
      <c r="I6" s="34">
        <f>'[1]энергетика'!H8/1000</f>
        <v>61.817</v>
      </c>
      <c r="J6" s="34">
        <f>I6+H6</f>
        <v>61.817</v>
      </c>
      <c r="K6" s="35">
        <f>'[1]энергетика'!I8*1000</f>
        <v>2677.66</v>
      </c>
      <c r="L6" s="37">
        <f t="shared" si="1"/>
        <v>165.52490822</v>
      </c>
      <c r="M6" s="33">
        <f t="shared" si="2"/>
        <v>130.21699999999998</v>
      </c>
      <c r="N6" s="38">
        <f t="shared" si="3"/>
        <v>342.72604822</v>
      </c>
      <c r="P6" s="31"/>
    </row>
    <row r="7" spans="1:16" ht="18" customHeight="1">
      <c r="A7" s="32" t="s">
        <v>16</v>
      </c>
      <c r="B7" s="33">
        <f>'[1]энергетика'!B10/1000</f>
        <v>8.663</v>
      </c>
      <c r="C7" s="34">
        <f>'[1]энергетика'!C10/1000</f>
        <v>11.092</v>
      </c>
      <c r="D7" s="34">
        <f>'[1]энергетика'!D10/1000</f>
        <v>48.645</v>
      </c>
      <c r="E7" s="27">
        <f t="shared" si="0"/>
        <v>68.4</v>
      </c>
      <c r="F7" s="35">
        <f>'[1]энергетика'!E10*1000</f>
        <v>2749.81</v>
      </c>
      <c r="G7" s="36">
        <f>'[1]энергетика'!F10/1000</f>
        <v>188.087</v>
      </c>
      <c r="H7" s="33">
        <f>'[1]энергетика'!G10/1000</f>
        <v>0</v>
      </c>
      <c r="I7" s="34">
        <f>'[1]энергетика'!H10/1000</f>
        <v>38.146</v>
      </c>
      <c r="J7" s="34">
        <f>I7+H7</f>
        <v>38.146</v>
      </c>
      <c r="K7" s="35">
        <f>'[1]энергетика'!I10*1000</f>
        <v>2836.81</v>
      </c>
      <c r="L7" s="37">
        <f t="shared" si="1"/>
        <v>108.21295426</v>
      </c>
      <c r="M7" s="33">
        <f t="shared" si="2"/>
        <v>106.546</v>
      </c>
      <c r="N7" s="38">
        <f t="shared" si="3"/>
        <v>296.29995426</v>
      </c>
      <c r="P7" s="31"/>
    </row>
    <row r="8" spans="1:16" ht="18" customHeight="1">
      <c r="A8" s="32" t="s">
        <v>17</v>
      </c>
      <c r="B8" s="33">
        <f>'[1]энергетика'!B11/1000</f>
        <v>16.381</v>
      </c>
      <c r="C8" s="34">
        <f>'[1]энергетика'!C11/1000</f>
        <v>1.02</v>
      </c>
      <c r="D8" s="34">
        <f>'[1]энергетика'!D11/1000</f>
        <v>50.999</v>
      </c>
      <c r="E8" s="27">
        <f t="shared" si="0"/>
        <v>68.4</v>
      </c>
      <c r="F8" s="35">
        <f>'[1]энергетика'!E11*1000</f>
        <v>2651.56</v>
      </c>
      <c r="G8" s="36">
        <f>'[1]энергетика'!F11/1000</f>
        <v>181.3667</v>
      </c>
      <c r="H8" s="33">
        <f>'[1]энергетика'!G11/1000</f>
        <v>0</v>
      </c>
      <c r="I8" s="34">
        <f>'[1]энергетика'!H11/1000</f>
        <v>6.295</v>
      </c>
      <c r="J8" s="34">
        <f aca="true" t="shared" si="4" ref="J8:J13">I8+H8</f>
        <v>6.295</v>
      </c>
      <c r="K8" s="35">
        <f>'[1]энергетика'!I11*1000</f>
        <v>2738.56</v>
      </c>
      <c r="L8" s="37">
        <f t="shared" si="1"/>
        <v>17.2392352</v>
      </c>
      <c r="M8" s="33">
        <f t="shared" si="2"/>
        <v>74.69500000000001</v>
      </c>
      <c r="N8" s="38">
        <f t="shared" si="3"/>
        <v>198.6059352</v>
      </c>
      <c r="P8" s="31"/>
    </row>
    <row r="9" spans="1:16" ht="18" customHeight="1">
      <c r="A9" s="32" t="s">
        <v>18</v>
      </c>
      <c r="B9" s="33">
        <f>'[1]энергетика'!B12/1000</f>
        <v>14.634</v>
      </c>
      <c r="C9" s="34">
        <f>'[1]энергетика'!C12/1000</f>
        <v>0.298</v>
      </c>
      <c r="D9" s="34">
        <f>'[1]энергетика'!D12/1000</f>
        <v>37.707</v>
      </c>
      <c r="E9" s="27">
        <f t="shared" si="0"/>
        <v>52.639</v>
      </c>
      <c r="F9" s="35">
        <f>'[1]энергетика'!E12*1000</f>
        <v>2660.0899999999997</v>
      </c>
      <c r="G9" s="36">
        <f>'[1]энергетика'!F12/1000</f>
        <v>140.02448</v>
      </c>
      <c r="H9" s="33">
        <f>'[1]энергетика'!G12/1000</f>
        <v>0</v>
      </c>
      <c r="I9" s="34">
        <f>'[1]энергетика'!H12/1000</f>
        <v>0</v>
      </c>
      <c r="J9" s="34">
        <f t="shared" si="4"/>
        <v>0</v>
      </c>
      <c r="K9" s="35">
        <f>'[1]энергетика'!I12*1000</f>
        <v>0</v>
      </c>
      <c r="L9" s="37">
        <f t="shared" si="1"/>
        <v>0</v>
      </c>
      <c r="M9" s="33">
        <f t="shared" si="2"/>
        <v>52.639</v>
      </c>
      <c r="N9" s="38">
        <f t="shared" si="3"/>
        <v>140.02448</v>
      </c>
      <c r="P9" s="31"/>
    </row>
    <row r="10" spans="1:16" ht="18" customHeight="1">
      <c r="A10" s="32" t="s">
        <v>19</v>
      </c>
      <c r="B10" s="33">
        <f>'[1]энергетика'!B15/1000</f>
        <v>15.31</v>
      </c>
      <c r="C10" s="34">
        <f>'[1]энергетика'!C15/1000</f>
        <v>1.799</v>
      </c>
      <c r="D10" s="34">
        <f>'[1]энергетика'!D15/1000</f>
        <v>39.697</v>
      </c>
      <c r="E10" s="27">
        <f t="shared" si="0"/>
        <v>56.806000000000004</v>
      </c>
      <c r="F10" s="35">
        <f>'[1]энергетика'!E15*1000</f>
        <v>2604.0299999999997</v>
      </c>
      <c r="G10" s="36">
        <f>'[1]энергетика'!F15/1000</f>
        <v>147.92453</v>
      </c>
      <c r="H10" s="33">
        <f>'[1]энергетика'!G15/1000</f>
        <v>0</v>
      </c>
      <c r="I10" s="34">
        <f>'[1]энергетика'!H15/1000</f>
        <v>0</v>
      </c>
      <c r="J10" s="34">
        <f t="shared" si="4"/>
        <v>0</v>
      </c>
      <c r="K10" s="35">
        <f>'[1]энергетика'!I15*1000</f>
        <v>0</v>
      </c>
      <c r="L10" s="37">
        <f t="shared" si="1"/>
        <v>0</v>
      </c>
      <c r="M10" s="33">
        <f t="shared" si="2"/>
        <v>56.806000000000004</v>
      </c>
      <c r="N10" s="38">
        <f t="shared" si="3"/>
        <v>147.92453</v>
      </c>
      <c r="P10" s="31"/>
    </row>
    <row r="11" spans="1:16" ht="18" customHeight="1">
      <c r="A11" s="32" t="s">
        <v>20</v>
      </c>
      <c r="B11" s="33">
        <f>'[1]энергетика'!B16/1000</f>
        <v>14.087</v>
      </c>
      <c r="C11" s="34">
        <f>'[1]энергетика'!C16/1000</f>
        <v>1.752</v>
      </c>
      <c r="D11" s="34">
        <f>'[1]энергетика'!D16/1000</f>
        <v>42.99</v>
      </c>
      <c r="E11" s="27">
        <f t="shared" si="0"/>
        <v>58.82900000000001</v>
      </c>
      <c r="F11" s="35">
        <f>'[1]энергетика'!E16*1000</f>
        <v>2572.25</v>
      </c>
      <c r="G11" s="36">
        <f>'[1]энергетика'!F16/1000</f>
        <v>151.3229</v>
      </c>
      <c r="H11" s="33">
        <f>'[1]энергетика'!G16/1000</f>
        <v>0</v>
      </c>
      <c r="I11" s="34">
        <f>'[1]энергетика'!H16/1000</f>
        <v>0</v>
      </c>
      <c r="J11" s="34">
        <f>I11+H11</f>
        <v>0</v>
      </c>
      <c r="K11" s="35">
        <f>'[1]энергетика'!I16*1000</f>
        <v>0</v>
      </c>
      <c r="L11" s="37">
        <f t="shared" si="1"/>
        <v>0</v>
      </c>
      <c r="M11" s="33">
        <f t="shared" si="2"/>
        <v>58.82900000000001</v>
      </c>
      <c r="N11" s="38">
        <f t="shared" si="3"/>
        <v>151.3229</v>
      </c>
      <c r="P11" s="31"/>
    </row>
    <row r="12" spans="1:16" ht="18" customHeight="1">
      <c r="A12" s="32" t="s">
        <v>21</v>
      </c>
      <c r="B12" s="33">
        <f>'[1]энергетика'!B17/1000</f>
        <v>14.824</v>
      </c>
      <c r="C12" s="34">
        <f>'[1]энергетика'!C17/1000</f>
        <v>0.298</v>
      </c>
      <c r="D12" s="34">
        <f>'[1]энергетика'!D17/1000</f>
        <v>41.754</v>
      </c>
      <c r="E12" s="27">
        <f t="shared" si="0"/>
        <v>56.876</v>
      </c>
      <c r="F12" s="35">
        <f>'[1]энергетика'!E17*1000</f>
        <v>2865.36</v>
      </c>
      <c r="G12" s="36">
        <f>'[1]энергетика'!F17/1000</f>
        <v>162.97022</v>
      </c>
      <c r="H12" s="33">
        <f>'[1]энергетика'!G17/1000</f>
        <v>0</v>
      </c>
      <c r="I12" s="34">
        <f>'[1]энергетика'!H17/1000</f>
        <v>0</v>
      </c>
      <c r="J12" s="34">
        <f>I12+H12</f>
        <v>0</v>
      </c>
      <c r="K12" s="35">
        <f>'[1]энергетика'!I17*1000</f>
        <v>0</v>
      </c>
      <c r="L12" s="37">
        <f t="shared" si="1"/>
        <v>0</v>
      </c>
      <c r="M12" s="33">
        <f t="shared" si="2"/>
        <v>56.876</v>
      </c>
      <c r="N12" s="38">
        <f t="shared" si="3"/>
        <v>162.97022</v>
      </c>
      <c r="P12" s="31"/>
    </row>
    <row r="13" spans="1:38" s="3" customFormat="1" ht="18" customHeight="1">
      <c r="A13" s="32" t="s">
        <v>22</v>
      </c>
      <c r="B13" s="33">
        <f>'[1]энергетика'!B20/1000</f>
        <v>11.959</v>
      </c>
      <c r="C13" s="34">
        <f>'[1]энергетика'!C20/1000</f>
        <v>10.435</v>
      </c>
      <c r="D13" s="34">
        <f>'[1]энергетика'!D20/1000</f>
        <v>46.005</v>
      </c>
      <c r="E13" s="27">
        <f t="shared" si="0"/>
        <v>68.399</v>
      </c>
      <c r="F13" s="35">
        <f>'[1]энергетика'!E20*1000</f>
        <v>2695.36</v>
      </c>
      <c r="G13" s="36">
        <f>'[1]энергетика'!F20/1000</f>
        <v>184.35993</v>
      </c>
      <c r="H13" s="33">
        <f>'[1]энергетика'!G20/1000</f>
        <v>0</v>
      </c>
      <c r="I13" s="34">
        <f>'[1]энергетика'!H20/1000</f>
        <v>9.55</v>
      </c>
      <c r="J13" s="34">
        <f t="shared" si="4"/>
        <v>9.55</v>
      </c>
      <c r="K13" s="35">
        <f>'[1]энергетика'!I20*1000</f>
        <v>2729.65</v>
      </c>
      <c r="L13" s="37">
        <f t="shared" si="1"/>
        <v>26.0681575</v>
      </c>
      <c r="M13" s="33">
        <f t="shared" si="2"/>
        <v>77.949</v>
      </c>
      <c r="N13" s="38">
        <f t="shared" si="3"/>
        <v>210.4280875</v>
      </c>
      <c r="P13" s="31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3" customFormat="1" ht="18" customHeight="1">
      <c r="A14" s="32" t="s">
        <v>23</v>
      </c>
      <c r="B14" s="33">
        <f>'[1]энергетика'!B21/1000</f>
        <v>4.52</v>
      </c>
      <c r="C14" s="34">
        <f>'[1]энергетика'!C21/1000</f>
        <v>11.23</v>
      </c>
      <c r="D14" s="34">
        <f>'[1]энергетика'!D21/1000</f>
        <v>52.649</v>
      </c>
      <c r="E14" s="27">
        <f t="shared" si="0"/>
        <v>68.399</v>
      </c>
      <c r="F14" s="35">
        <f>'[1]энергетика'!E21*1000</f>
        <v>2567.61</v>
      </c>
      <c r="G14" s="36">
        <f>'[1]энергетика'!F21/1000</f>
        <v>175.62196</v>
      </c>
      <c r="H14" s="33">
        <f>'[1]энергетика'!G21/1000</f>
        <v>0</v>
      </c>
      <c r="I14" s="34">
        <f>'[1]энергетика'!H21/1000</f>
        <v>66.996</v>
      </c>
      <c r="J14" s="34">
        <f>I14+H14</f>
        <v>66.996</v>
      </c>
      <c r="K14" s="35">
        <f>'[1]энергетика'!I21*1000</f>
        <v>2601.9</v>
      </c>
      <c r="L14" s="37">
        <f t="shared" si="1"/>
        <v>174.31689239999997</v>
      </c>
      <c r="M14" s="33">
        <f t="shared" si="2"/>
        <v>135.39499999999998</v>
      </c>
      <c r="N14" s="38">
        <f t="shared" si="3"/>
        <v>349.9388524</v>
      </c>
      <c r="P14" s="31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3" customFormat="1" ht="18" customHeight="1">
      <c r="A15" s="39" t="s">
        <v>24</v>
      </c>
      <c r="B15" s="33">
        <f>'[1]энергетика'!B22/1000</f>
        <v>3.183</v>
      </c>
      <c r="C15" s="34">
        <f>'[1]энергетика'!C22/1000</f>
        <v>5.512</v>
      </c>
      <c r="D15" s="34">
        <f>'[1]энергетика'!D22/1000</f>
        <v>59.705</v>
      </c>
      <c r="E15" s="27">
        <f t="shared" si="0"/>
        <v>68.4</v>
      </c>
      <c r="F15" s="35">
        <f>'[1]энергетика'!E22*1000</f>
        <v>2700.38</v>
      </c>
      <c r="G15" s="36">
        <f>'[1]энергетика'!F22/1000</f>
        <v>184.70598999999999</v>
      </c>
      <c r="H15" s="33">
        <f>'[1]энергетика'!G22/1000</f>
        <v>0</v>
      </c>
      <c r="I15" s="34">
        <f>'[1]энергетика'!H22/1000</f>
        <v>61.197</v>
      </c>
      <c r="J15" s="34">
        <f>I15+H15</f>
        <v>61.197</v>
      </c>
      <c r="K15" s="35">
        <f>'[1]энергетика'!I22*1000</f>
        <v>2734.67</v>
      </c>
      <c r="L15" s="37">
        <f t="shared" si="1"/>
        <v>167.35359999000002</v>
      </c>
      <c r="M15" s="33">
        <f t="shared" si="2"/>
        <v>129.597</v>
      </c>
      <c r="N15" s="38">
        <f t="shared" si="3"/>
        <v>352.05958999</v>
      </c>
      <c r="P15" s="3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3" customFormat="1" ht="18" customHeight="1" thickBot="1">
      <c r="A16" s="40"/>
      <c r="B16" s="41"/>
      <c r="C16" s="42"/>
      <c r="D16" s="42"/>
      <c r="E16" s="42"/>
      <c r="F16" s="43"/>
      <c r="G16" s="29"/>
      <c r="H16" s="44"/>
      <c r="I16" s="45"/>
      <c r="J16" s="45"/>
      <c r="K16" s="45"/>
      <c r="L16" s="46"/>
      <c r="M16" s="44"/>
      <c r="N16" s="47"/>
      <c r="P16" s="31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3" customFormat="1" ht="18" customHeight="1" thickBot="1">
      <c r="A17" s="48" t="s">
        <v>4</v>
      </c>
      <c r="B17" s="49">
        <f>SUM(B4:B15)</f>
        <v>121.85</v>
      </c>
      <c r="C17" s="50">
        <f>SUM(C4:C15)</f>
        <v>73.94000000000001</v>
      </c>
      <c r="D17" s="50">
        <f>SUM(D4:D15)</f>
        <v>588.0860000000001</v>
      </c>
      <c r="E17" s="50">
        <f>SUM(E4:E15)</f>
        <v>783.876</v>
      </c>
      <c r="F17" s="51">
        <f>G17/E17</f>
        <v>2.644223780291781</v>
      </c>
      <c r="G17" s="52">
        <f aca="true" t="shared" si="5" ref="G17:N17">SUM(G4:G15)</f>
        <v>2072.7435600000003</v>
      </c>
      <c r="H17" s="53">
        <f t="shared" si="5"/>
        <v>0</v>
      </c>
      <c r="I17" s="54">
        <f t="shared" si="5"/>
        <v>420.949</v>
      </c>
      <c r="J17" s="54">
        <f t="shared" si="5"/>
        <v>420.949</v>
      </c>
      <c r="K17" s="55">
        <f t="shared" si="5"/>
        <v>21619.72</v>
      </c>
      <c r="L17" s="52">
        <f t="shared" si="5"/>
        <v>1124.02851687</v>
      </c>
      <c r="M17" s="56">
        <f t="shared" si="5"/>
        <v>1204.825</v>
      </c>
      <c r="N17" s="57">
        <f t="shared" si="5"/>
        <v>3196.77207687</v>
      </c>
      <c r="P17" s="31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9" spans="6:14" ht="12.75">
      <c r="F19" s="58"/>
      <c r="G19" s="59"/>
      <c r="N19" s="3" t="s">
        <v>25</v>
      </c>
    </row>
    <row r="20" spans="1:38" s="3" customFormat="1" ht="12.75">
      <c r="A20" s="5"/>
      <c r="B20" s="5"/>
      <c r="C20" s="5"/>
      <c r="D20" s="5"/>
      <c r="E20" s="5"/>
      <c r="F20" s="5"/>
      <c r="G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3" customFormat="1" ht="12.75">
      <c r="A21" s="5"/>
      <c r="B21" s="5"/>
      <c r="C21" s="5"/>
      <c r="D21" s="5"/>
      <c r="E21" s="59"/>
      <c r="F21" s="5"/>
      <c r="G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3" customFormat="1" ht="12.75">
      <c r="A22" s="5"/>
      <c r="B22" s="5"/>
      <c r="C22" s="5"/>
      <c r="D22" s="5"/>
      <c r="E22" s="59"/>
      <c r="F22" s="5"/>
      <c r="G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</sheetData>
  <sheetProtection/>
  <mergeCells count="5">
    <mergeCell ref="A1:G1"/>
    <mergeCell ref="A2:A3"/>
    <mergeCell ref="B2:G2"/>
    <mergeCell ref="H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2020-02-10T07:18:55Z</dcterms:created>
  <dcterms:modified xsi:type="dcterms:W3CDTF">2020-02-10T07:20:42Z</dcterms:modified>
  <cp:category/>
  <cp:version/>
  <cp:contentType/>
  <cp:contentStatus/>
</cp:coreProperties>
</file>