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аратовэнерго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<sst xmlns="http://schemas.openxmlformats.org/spreadsheetml/2006/main" count="31" uniqueCount="25">
  <si>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</si>
  <si>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Норматив</t>
  </si>
  <si>
    <t>Сверхнорматив</t>
  </si>
  <si>
    <t>Всего</t>
  </si>
  <si>
    <t>Кол-во ГН, тыс.кВтч</t>
  </si>
  <si>
    <t>Кол-во ВН, тыс.кВтч</t>
  </si>
  <si>
    <t>Кол-во СН 2, тыс.кВтч</t>
  </si>
  <si>
    <t>Всего кол-во,                   тыс.кВт.ч</t>
  </si>
  <si>
    <t>Цена, руб./тыс.кВтч</t>
  </si>
  <si>
    <t>Сумма,                         тыс.руб.                    без НДС</t>
  </si>
  <si>
    <t>Кол-во,                   тыс.кВт.ч</t>
  </si>
  <si>
    <t>Сумма, тыс.руб.  без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</si>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</sst>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9" xfId="0" applyFont="1" applyBorder="1" applyAlignment="1">
      <alignment/>
    </xf>
    <xf numFmtId="172" fontId="3" fillId="0" borderId="20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172" fontId="3" fillId="0" borderId="2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2" fontId="2" fillId="0" borderId="31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0" fontId="2" fillId="0" borderId="32" xfId="0" applyFont="1" applyFill="1" applyBorder="1" applyAlignment="1">
      <alignment horizontal="right"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3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172" fontId="2" fillId="0" borderId="37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19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  <sheetDataSet>
      <sheetData sheetId="1">
        <row r="6">
          <cell r="B6">
            <v>4642</v>
          </cell>
          <cell r="C6">
            <v>3357</v>
          </cell>
          <cell r="D6">
            <v>102001</v>
          </cell>
          <cell r="E6">
            <v>2.48827</v>
          </cell>
          <cell r="F6">
            <v>273709.7</v>
          </cell>
          <cell r="H6">
            <v>22014</v>
          </cell>
          <cell r="I6">
            <v>2.52256</v>
          </cell>
        </row>
        <row r="7">
          <cell r="B7">
            <v>5218</v>
          </cell>
          <cell r="C7">
            <v>23443</v>
          </cell>
          <cell r="D7">
            <v>81339</v>
          </cell>
          <cell r="E7">
            <v>2.88778</v>
          </cell>
          <cell r="F7">
            <v>317655.81</v>
          </cell>
          <cell r="H7">
            <v>14408</v>
          </cell>
          <cell r="I7">
            <v>2.92207</v>
          </cell>
        </row>
        <row r="8">
          <cell r="B8">
            <v>4391</v>
          </cell>
          <cell r="C8">
            <v>20819</v>
          </cell>
          <cell r="D8">
            <v>84790</v>
          </cell>
          <cell r="E8">
            <v>2.68266</v>
          </cell>
          <cell r="F8">
            <v>295092.6</v>
          </cell>
          <cell r="H8">
            <v>21263</v>
          </cell>
          <cell r="I8">
            <v>2.71695</v>
          </cell>
        </row>
        <row r="10">
          <cell r="B10">
            <v>6839</v>
          </cell>
          <cell r="C10">
            <v>35884</v>
          </cell>
          <cell r="D10">
            <v>46731</v>
          </cell>
          <cell r="E10">
            <v>2.72229</v>
          </cell>
          <cell r="F10">
            <v>243519.73</v>
          </cell>
        </row>
        <row r="11">
          <cell r="B11">
            <v>14550</v>
          </cell>
          <cell r="C11">
            <v>18935</v>
          </cell>
          <cell r="D11">
            <v>40492</v>
          </cell>
          <cell r="E11">
            <v>2.57395</v>
          </cell>
          <cell r="F11">
            <v>190413.09</v>
          </cell>
        </row>
        <row r="12">
          <cell r="B12">
            <v>14205</v>
          </cell>
          <cell r="C12">
            <v>1164</v>
          </cell>
          <cell r="D12">
            <v>24898</v>
          </cell>
          <cell r="E12">
            <v>2.73507</v>
          </cell>
          <cell r="F12">
            <v>110133.06</v>
          </cell>
        </row>
        <row r="15">
          <cell r="B15">
            <v>13760</v>
          </cell>
          <cell r="C15">
            <v>10265</v>
          </cell>
          <cell r="D15">
            <v>43868</v>
          </cell>
          <cell r="E15">
            <v>3.0287</v>
          </cell>
          <cell r="F15">
            <v>205627.53</v>
          </cell>
        </row>
        <row r="16">
          <cell r="B16">
            <v>9706</v>
          </cell>
          <cell r="C16">
            <v>16084</v>
          </cell>
          <cell r="D16">
            <v>46583</v>
          </cell>
          <cell r="E16">
            <v>2.95785</v>
          </cell>
          <cell r="F16">
            <v>214068.48</v>
          </cell>
        </row>
        <row r="17">
          <cell r="B17">
            <v>8119</v>
          </cell>
          <cell r="C17">
            <v>12706</v>
          </cell>
          <cell r="D17">
            <v>47748</v>
          </cell>
          <cell r="E17">
            <v>3.18058</v>
          </cell>
          <cell r="F17">
            <v>218101.91</v>
          </cell>
        </row>
        <row r="20">
          <cell r="B20">
            <v>6991</v>
          </cell>
          <cell r="C20">
            <v>30765</v>
          </cell>
          <cell r="D20">
            <v>63140</v>
          </cell>
          <cell r="E20">
            <v>2.98255</v>
          </cell>
          <cell r="F20">
            <v>300927.37</v>
          </cell>
        </row>
        <row r="21">
          <cell r="B21">
            <v>5704</v>
          </cell>
          <cell r="C21">
            <v>23392</v>
          </cell>
          <cell r="D21">
            <v>80903</v>
          </cell>
          <cell r="E21">
            <v>2.91683</v>
          </cell>
          <cell r="F21">
            <v>320848.39</v>
          </cell>
          <cell r="H21">
            <v>16448</v>
          </cell>
          <cell r="I21">
            <v>2.89425</v>
          </cell>
        </row>
        <row r="22">
          <cell r="B22">
            <v>4596</v>
          </cell>
          <cell r="C22">
            <v>23699</v>
          </cell>
          <cell r="D22">
            <v>81706</v>
          </cell>
          <cell r="E22">
            <v>2.79811</v>
          </cell>
          <cell r="F22">
            <v>307794.9</v>
          </cell>
          <cell r="H22">
            <v>47489</v>
          </cell>
          <cell r="I22">
            <v>2.77553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tabSelected="1" zoomScalePageLayoutView="0" workbookViewId="0" topLeftCell="A1">
      <selection activeCell="N17" sqref="N17"/>
    </sheetView>
  </sheetViews>
  <sheetFormatPr defaultColWidth="8.875" defaultRowHeight="12.75"/>
  <cols>
    <col min="1" max="1" width="17.00390625" style="4" customWidth="1"/>
    <col min="2" max="2" width="14.75390625" style="4" customWidth="1"/>
    <col min="3" max="4" width="10.875" style="4" customWidth="1"/>
    <col min="5" max="5" width="11.625" style="4" customWidth="1"/>
    <col min="6" max="6" width="10.625" style="4" customWidth="1"/>
    <col min="7" max="7" width="10.00390625" style="4" customWidth="1"/>
    <col min="8" max="8" width="10.875" style="2" hidden="1" customWidth="1"/>
    <col min="9" max="9" width="10.875" style="2" customWidth="1"/>
    <col min="10" max="10" width="12.125" style="2" customWidth="1"/>
    <col min="11" max="12" width="10.875" style="2" customWidth="1"/>
    <col min="13" max="13" width="11.625" style="2" customWidth="1"/>
    <col min="14" max="14" width="12.75390625" style="2" customWidth="1"/>
    <col min="15" max="15" width="9.875" style="2" customWidth="1"/>
    <col min="16" max="17" width="12.00390625" style="2" customWidth="1"/>
    <col min="18" max="18" width="14.125" style="2" customWidth="1"/>
    <col min="19" max="19" width="12.625" style="2" customWidth="1"/>
    <col min="20" max="20" width="10.375" style="2" customWidth="1"/>
    <col min="21" max="21" width="10.25390625" style="2" customWidth="1"/>
    <col min="22" max="22" width="10.75390625" style="2" customWidth="1"/>
    <col min="23" max="23" width="11.125" style="2" customWidth="1"/>
    <col min="24" max="24" width="12.375" style="4" customWidth="1"/>
    <col min="25" max="25" width="12.25390625" style="4" customWidth="1"/>
    <col min="26" max="26" width="9.875" style="4" customWidth="1"/>
    <col min="27" max="16384" width="8.875" style="4" customWidth="1"/>
  </cols>
  <sheetData>
    <row r="1" spans="1:21" ht="46.5" customHeight="1" thickBot="1">
      <c r="A1" s="52" t="s">
        <v>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S1" s="3"/>
      <c r="T1" s="3"/>
      <c r="U1" s="3"/>
    </row>
    <row r="2" spans="1:21" ht="46.5" customHeight="1">
      <c r="A2" s="53" t="s">
        <v>24</v>
      </c>
      <c r="B2" s="55" t="s">
        <v>1</v>
      </c>
      <c r="C2" s="56"/>
      <c r="D2" s="56"/>
      <c r="E2" s="56"/>
      <c r="F2" s="56"/>
      <c r="G2" s="57"/>
      <c r="H2" s="55" t="s">
        <v>2</v>
      </c>
      <c r="I2" s="56"/>
      <c r="J2" s="56"/>
      <c r="K2" s="56"/>
      <c r="L2" s="57"/>
      <c r="M2" s="58" t="s">
        <v>3</v>
      </c>
      <c r="N2" s="59"/>
      <c r="S2" s="3"/>
      <c r="T2" s="3"/>
      <c r="U2" s="3"/>
    </row>
    <row r="3" spans="1:27" s="16" customFormat="1" ht="56.25" customHeight="1" thickBot="1">
      <c r="A3" s="54"/>
      <c r="B3" s="5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8" t="s">
        <v>9</v>
      </c>
      <c r="H3" s="9" t="s">
        <v>5</v>
      </c>
      <c r="I3" s="10" t="s">
        <v>6</v>
      </c>
      <c r="J3" s="11" t="s">
        <v>7</v>
      </c>
      <c r="K3" s="11" t="s">
        <v>8</v>
      </c>
      <c r="L3" s="12" t="s">
        <v>9</v>
      </c>
      <c r="M3" s="9" t="s">
        <v>10</v>
      </c>
      <c r="N3" s="13" t="s">
        <v>11</v>
      </c>
      <c r="O3" s="3"/>
      <c r="P3" s="3"/>
      <c r="Q3" s="3"/>
      <c r="R3" s="14"/>
      <c r="S3" s="14"/>
      <c r="T3" s="14"/>
      <c r="U3" s="14"/>
      <c r="V3" s="14"/>
      <c r="W3" s="14"/>
      <c r="X3" s="15"/>
      <c r="Y3" s="15"/>
      <c r="Z3" s="15"/>
      <c r="AA3" s="15"/>
    </row>
    <row r="4" spans="1:16" ht="18" customHeight="1">
      <c r="A4" s="17" t="s">
        <v>12</v>
      </c>
      <c r="B4" s="18">
        <f>'[2]энергетика'!B6/1000</f>
        <v>4.642</v>
      </c>
      <c r="C4" s="19">
        <f>'[2]энергетика'!C6/1000</f>
        <v>3.357</v>
      </c>
      <c r="D4" s="19">
        <f>'[2]энергетика'!D6/1000</f>
        <v>102.001</v>
      </c>
      <c r="E4" s="19">
        <f aca="true" t="shared" si="0" ref="E4:E15">(C4+D4+B4)</f>
        <v>110</v>
      </c>
      <c r="F4" s="20">
        <f>'[2]энергетика'!E6*1000</f>
        <v>2488.27</v>
      </c>
      <c r="G4" s="21">
        <f>'[2]энергетика'!F6/1000</f>
        <v>273.7097</v>
      </c>
      <c r="H4" s="18">
        <f>'[2]энергетика'!G6/1000</f>
        <v>0</v>
      </c>
      <c r="I4" s="19">
        <f>'[2]энергетика'!H6/1000</f>
        <v>22.014</v>
      </c>
      <c r="J4" s="19">
        <f>I4+H4</f>
        <v>22.014</v>
      </c>
      <c r="K4" s="20">
        <f>'[2]энергетика'!I6*1000</f>
        <v>2522.56</v>
      </c>
      <c r="L4" s="21">
        <f>J4*K4/1000</f>
        <v>55.53163583999999</v>
      </c>
      <c r="M4" s="18">
        <f>J4+E4</f>
        <v>132.014</v>
      </c>
      <c r="N4" s="22">
        <f>L4+G4</f>
        <v>329.24133584</v>
      </c>
      <c r="P4" s="23"/>
    </row>
    <row r="5" spans="1:16" ht="18" customHeight="1">
      <c r="A5" s="24" t="s">
        <v>13</v>
      </c>
      <c r="B5" s="25">
        <f>'[2]энергетика'!B7/1000</f>
        <v>5.218</v>
      </c>
      <c r="C5" s="26">
        <f>'[2]энергетика'!C7/1000</f>
        <v>23.443</v>
      </c>
      <c r="D5" s="26">
        <f>'[2]энергетика'!D7/1000</f>
        <v>81.339</v>
      </c>
      <c r="E5" s="19">
        <f t="shared" si="0"/>
        <v>110</v>
      </c>
      <c r="F5" s="27">
        <f>'[2]энергетика'!E7*1000</f>
        <v>2887.7799999999997</v>
      </c>
      <c r="G5" s="28">
        <f>'[2]энергетика'!F7/1000</f>
        <v>317.65581</v>
      </c>
      <c r="H5" s="25">
        <f>'[2]энергетика'!G7/1000</f>
        <v>0</v>
      </c>
      <c r="I5" s="26">
        <f>'[2]энергетика'!H7/1000</f>
        <v>14.408</v>
      </c>
      <c r="J5" s="26">
        <f>I5+H5</f>
        <v>14.408</v>
      </c>
      <c r="K5" s="27">
        <f>'[2]энергетика'!I7*1000</f>
        <v>2922.07</v>
      </c>
      <c r="L5" s="29">
        <f aca="true" t="shared" si="1" ref="L5:L15">J5*K5/1000</f>
        <v>42.10118456</v>
      </c>
      <c r="M5" s="25">
        <f aca="true" t="shared" si="2" ref="M5:M15">J5+E5</f>
        <v>124.408</v>
      </c>
      <c r="N5" s="30">
        <f aca="true" t="shared" si="3" ref="N5:N15">L5+G5</f>
        <v>359.75699455999995</v>
      </c>
      <c r="P5" s="23"/>
    </row>
    <row r="6" spans="1:16" ht="18" customHeight="1">
      <c r="A6" s="24" t="s">
        <v>14</v>
      </c>
      <c r="B6" s="25">
        <f>'[2]энергетика'!B8/1000</f>
        <v>4.391</v>
      </c>
      <c r="C6" s="26">
        <f>'[2]энергетика'!C8/1000</f>
        <v>20.819</v>
      </c>
      <c r="D6" s="26">
        <f>'[2]энергетика'!D8/1000</f>
        <v>84.79</v>
      </c>
      <c r="E6" s="19">
        <f t="shared" si="0"/>
        <v>110.00000000000001</v>
      </c>
      <c r="F6" s="27">
        <f>'[2]энергетика'!E8*1000</f>
        <v>2682.66</v>
      </c>
      <c r="G6" s="28">
        <f>'[2]энергетика'!F8/1000</f>
        <v>295.0926</v>
      </c>
      <c r="H6" s="25">
        <f>'[2]энергетика'!G8/1000</f>
        <v>0</v>
      </c>
      <c r="I6" s="26">
        <f>'[2]энергетика'!H8/1000</f>
        <v>21.263</v>
      </c>
      <c r="J6" s="26">
        <f>I6+H6</f>
        <v>21.263</v>
      </c>
      <c r="K6" s="27">
        <f>'[2]энергетика'!I8*1000</f>
        <v>2716.9500000000003</v>
      </c>
      <c r="L6" s="29">
        <f t="shared" si="1"/>
        <v>57.77050785000001</v>
      </c>
      <c r="M6" s="25">
        <f t="shared" si="2"/>
        <v>131.263</v>
      </c>
      <c r="N6" s="30">
        <f t="shared" si="3"/>
        <v>352.86310785</v>
      </c>
      <c r="P6" s="23"/>
    </row>
    <row r="7" spans="1:16" ht="18" customHeight="1">
      <c r="A7" s="24" t="s">
        <v>15</v>
      </c>
      <c r="B7" s="25">
        <f>'[2]энергетика'!B10/1000</f>
        <v>6.839</v>
      </c>
      <c r="C7" s="26">
        <f>'[2]энергетика'!C10/1000</f>
        <v>35.884</v>
      </c>
      <c r="D7" s="26">
        <f>'[2]энергетика'!D10/1000</f>
        <v>46.731</v>
      </c>
      <c r="E7" s="19">
        <f t="shared" si="0"/>
        <v>89.45400000000001</v>
      </c>
      <c r="F7" s="27">
        <f>'[2]энергетика'!E10*1000</f>
        <v>2722.29</v>
      </c>
      <c r="G7" s="28">
        <f>'[2]энергетика'!F10/1000</f>
        <v>243.51973</v>
      </c>
      <c r="H7" s="25">
        <f>'[2]энергетика'!G10/1000</f>
        <v>0</v>
      </c>
      <c r="I7" s="26">
        <f>'[2]энергетика'!H10/1000</f>
        <v>0</v>
      </c>
      <c r="J7" s="26">
        <f>I7+H7</f>
        <v>0</v>
      </c>
      <c r="K7" s="27">
        <f>'[2]энергетика'!I10*1000</f>
        <v>0</v>
      </c>
      <c r="L7" s="29">
        <f t="shared" si="1"/>
        <v>0</v>
      </c>
      <c r="M7" s="25">
        <f t="shared" si="2"/>
        <v>89.45400000000001</v>
      </c>
      <c r="N7" s="30">
        <f t="shared" si="3"/>
        <v>243.51973</v>
      </c>
      <c r="P7" s="23"/>
    </row>
    <row r="8" spans="1:16" ht="18" customHeight="1">
      <c r="A8" s="24" t="s">
        <v>16</v>
      </c>
      <c r="B8" s="25">
        <f>'[2]энергетика'!B11/1000</f>
        <v>14.55</v>
      </c>
      <c r="C8" s="26">
        <f>'[2]энергетика'!C11/1000</f>
        <v>18.935</v>
      </c>
      <c r="D8" s="26">
        <f>'[2]энергетика'!D11/1000</f>
        <v>40.492</v>
      </c>
      <c r="E8" s="19">
        <f t="shared" si="0"/>
        <v>73.97699999999999</v>
      </c>
      <c r="F8" s="27">
        <f>'[2]энергетика'!E11*1000</f>
        <v>2573.95</v>
      </c>
      <c r="G8" s="28">
        <f>'[2]энергетика'!F11/1000</f>
        <v>190.41308999999998</v>
      </c>
      <c r="H8" s="25">
        <f>'[2]энергетика'!G11/1000</f>
        <v>0</v>
      </c>
      <c r="I8" s="26">
        <f>'[2]энергетика'!H11/1000</f>
        <v>0</v>
      </c>
      <c r="J8" s="26">
        <f aca="true" t="shared" si="4" ref="J8:J13">I8+H8</f>
        <v>0</v>
      </c>
      <c r="K8" s="27">
        <f>'[2]энергетика'!I11*1000</f>
        <v>0</v>
      </c>
      <c r="L8" s="29">
        <f t="shared" si="1"/>
        <v>0</v>
      </c>
      <c r="M8" s="25">
        <f t="shared" si="2"/>
        <v>73.97699999999999</v>
      </c>
      <c r="N8" s="30">
        <f t="shared" si="3"/>
        <v>190.41308999999998</v>
      </c>
      <c r="P8" s="23"/>
    </row>
    <row r="9" spans="1:16" ht="18" customHeight="1">
      <c r="A9" s="24" t="s">
        <v>17</v>
      </c>
      <c r="B9" s="25">
        <f>'[2]энергетика'!B12/1000</f>
        <v>14.205</v>
      </c>
      <c r="C9" s="26">
        <f>'[2]энергетика'!C12/1000</f>
        <v>1.164</v>
      </c>
      <c r="D9" s="26">
        <f>'[2]энергетика'!D12/1000</f>
        <v>24.898</v>
      </c>
      <c r="E9" s="19">
        <f t="shared" si="0"/>
        <v>40.267</v>
      </c>
      <c r="F9" s="27">
        <f>'[2]энергетика'!E12*1000</f>
        <v>2735.0699999999997</v>
      </c>
      <c r="G9" s="28">
        <f>'[2]энергетика'!F12/1000</f>
        <v>110.13306</v>
      </c>
      <c r="H9" s="25">
        <f>'[2]энергетика'!G12/1000</f>
        <v>0</v>
      </c>
      <c r="I9" s="26">
        <f>'[2]энергетика'!H12/1000</f>
        <v>0</v>
      </c>
      <c r="J9" s="26">
        <f t="shared" si="4"/>
        <v>0</v>
      </c>
      <c r="K9" s="27">
        <f>'[2]энергетика'!I12*1000</f>
        <v>0</v>
      </c>
      <c r="L9" s="29">
        <f t="shared" si="1"/>
        <v>0</v>
      </c>
      <c r="M9" s="25">
        <f t="shared" si="2"/>
        <v>40.267</v>
      </c>
      <c r="N9" s="30">
        <f t="shared" si="3"/>
        <v>110.13306</v>
      </c>
      <c r="P9" s="23"/>
    </row>
    <row r="10" spans="1:16" ht="18" customHeight="1">
      <c r="A10" s="24" t="s">
        <v>18</v>
      </c>
      <c r="B10" s="25">
        <f>'[2]энергетика'!B15/1000</f>
        <v>13.76</v>
      </c>
      <c r="C10" s="26">
        <f>'[2]энергетика'!C15/1000</f>
        <v>10.265</v>
      </c>
      <c r="D10" s="26">
        <f>'[2]энергетика'!D15/1000</f>
        <v>43.868</v>
      </c>
      <c r="E10" s="19">
        <f t="shared" si="0"/>
        <v>67.893</v>
      </c>
      <c r="F10" s="27">
        <f>'[2]энергетика'!E15*1000</f>
        <v>3028.7000000000003</v>
      </c>
      <c r="G10" s="28">
        <f>'[2]энергетика'!F15/1000</f>
        <v>205.62753</v>
      </c>
      <c r="H10" s="25">
        <f>'[2]энергетика'!G15/1000</f>
        <v>0</v>
      </c>
      <c r="I10" s="26">
        <f>'[2]энергетика'!H15/1000</f>
        <v>0</v>
      </c>
      <c r="J10" s="26">
        <f t="shared" si="4"/>
        <v>0</v>
      </c>
      <c r="K10" s="27">
        <f>'[2]энергетика'!I15*1000</f>
        <v>0</v>
      </c>
      <c r="L10" s="29">
        <f t="shared" si="1"/>
        <v>0</v>
      </c>
      <c r="M10" s="25">
        <f t="shared" si="2"/>
        <v>67.893</v>
      </c>
      <c r="N10" s="30">
        <f t="shared" si="3"/>
        <v>205.62753</v>
      </c>
      <c r="P10" s="23"/>
    </row>
    <row r="11" spans="1:16" ht="18" customHeight="1">
      <c r="A11" s="24" t="s">
        <v>19</v>
      </c>
      <c r="B11" s="25">
        <f>'[2]энергетика'!B16/1000</f>
        <v>9.706</v>
      </c>
      <c r="C11" s="26">
        <f>'[2]энергетика'!C16/1000</f>
        <v>16.084</v>
      </c>
      <c r="D11" s="26">
        <f>'[2]энергетика'!D16/1000</f>
        <v>46.583</v>
      </c>
      <c r="E11" s="19">
        <f t="shared" si="0"/>
        <v>72.373</v>
      </c>
      <c r="F11" s="27">
        <f>'[2]энергетика'!E16*1000</f>
        <v>2957.85</v>
      </c>
      <c r="G11" s="28">
        <f>'[2]энергетика'!F16/1000</f>
        <v>214.06848000000002</v>
      </c>
      <c r="H11" s="25">
        <f>'[2]энергетика'!G16/1000</f>
        <v>0</v>
      </c>
      <c r="I11" s="26">
        <f>'[2]энергетика'!H16/1000</f>
        <v>0</v>
      </c>
      <c r="J11" s="26">
        <f>I11+H11</f>
        <v>0</v>
      </c>
      <c r="K11" s="27">
        <f>'[2]энергетика'!I16*1000</f>
        <v>0</v>
      </c>
      <c r="L11" s="29">
        <f t="shared" si="1"/>
        <v>0</v>
      </c>
      <c r="M11" s="25">
        <f t="shared" si="2"/>
        <v>72.373</v>
      </c>
      <c r="N11" s="30">
        <f t="shared" si="3"/>
        <v>214.06848000000002</v>
      </c>
      <c r="P11" s="23"/>
    </row>
    <row r="12" spans="1:16" ht="18" customHeight="1">
      <c r="A12" s="24" t="s">
        <v>20</v>
      </c>
      <c r="B12" s="25">
        <f>'[2]энергетика'!B17/1000</f>
        <v>8.119</v>
      </c>
      <c r="C12" s="26">
        <f>'[2]энергетика'!C17/1000</f>
        <v>12.706</v>
      </c>
      <c r="D12" s="26">
        <f>'[2]энергетика'!D17/1000</f>
        <v>47.748</v>
      </c>
      <c r="E12" s="19">
        <f t="shared" si="0"/>
        <v>68.573</v>
      </c>
      <c r="F12" s="27">
        <f>'[2]энергетика'!E17*1000</f>
        <v>3180.58</v>
      </c>
      <c r="G12" s="28">
        <f>'[2]энергетика'!F17/1000</f>
        <v>218.10191</v>
      </c>
      <c r="H12" s="25">
        <f>'[2]энергетика'!G17/1000</f>
        <v>0</v>
      </c>
      <c r="I12" s="26">
        <f>'[2]энергетика'!H17/1000</f>
        <v>0</v>
      </c>
      <c r="J12" s="26">
        <f>I12+H12</f>
        <v>0</v>
      </c>
      <c r="K12" s="27">
        <f>'[2]энергетика'!I17*1000</f>
        <v>0</v>
      </c>
      <c r="L12" s="29">
        <f t="shared" si="1"/>
        <v>0</v>
      </c>
      <c r="M12" s="25">
        <f t="shared" si="2"/>
        <v>68.573</v>
      </c>
      <c r="N12" s="30">
        <f t="shared" si="3"/>
        <v>218.10191</v>
      </c>
      <c r="P12" s="23"/>
    </row>
    <row r="13" spans="1:38" s="2" customFormat="1" ht="18" customHeight="1">
      <c r="A13" s="24" t="s">
        <v>21</v>
      </c>
      <c r="B13" s="25">
        <f>'[2]энергетика'!B20/1000</f>
        <v>6.991</v>
      </c>
      <c r="C13" s="26">
        <f>'[2]энергетика'!C20/1000</f>
        <v>30.765</v>
      </c>
      <c r="D13" s="26">
        <f>'[2]энергетика'!D20/1000</f>
        <v>63.14</v>
      </c>
      <c r="E13" s="19">
        <f t="shared" si="0"/>
        <v>100.896</v>
      </c>
      <c r="F13" s="27">
        <f>'[2]энергетика'!E20*1000</f>
        <v>2982.5499999999997</v>
      </c>
      <c r="G13" s="28">
        <f>'[2]энергетика'!F20/1000</f>
        <v>300.92737</v>
      </c>
      <c r="H13" s="25">
        <f>'[2]энергетика'!G20/1000</f>
        <v>0</v>
      </c>
      <c r="I13" s="26">
        <f>'[2]энергетика'!H20/1000</f>
        <v>0</v>
      </c>
      <c r="J13" s="26">
        <f t="shared" si="4"/>
        <v>0</v>
      </c>
      <c r="K13" s="27">
        <f>'[2]энергетика'!I20*1000</f>
        <v>0</v>
      </c>
      <c r="L13" s="29">
        <f t="shared" si="1"/>
        <v>0</v>
      </c>
      <c r="M13" s="25">
        <f t="shared" si="2"/>
        <v>100.896</v>
      </c>
      <c r="N13" s="30">
        <f t="shared" si="3"/>
        <v>300.92737</v>
      </c>
      <c r="P13" s="2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2" customFormat="1" ht="18" customHeight="1">
      <c r="A14" s="24" t="s">
        <v>22</v>
      </c>
      <c r="B14" s="25">
        <f>'[2]энергетика'!B21/1000</f>
        <v>5.704</v>
      </c>
      <c r="C14" s="26">
        <f>'[2]энергетика'!C21/1000</f>
        <v>23.392</v>
      </c>
      <c r="D14" s="26">
        <f>'[2]энергетика'!D21/1000</f>
        <v>80.903</v>
      </c>
      <c r="E14" s="19">
        <f t="shared" si="0"/>
        <v>109.999</v>
      </c>
      <c r="F14" s="27">
        <f>'[2]энергетика'!E21*1000</f>
        <v>2916.83</v>
      </c>
      <c r="G14" s="28">
        <f>'[2]энергетика'!F21/1000</f>
        <v>320.84839</v>
      </c>
      <c r="H14" s="25">
        <f>'[2]энергетика'!G21/1000</f>
        <v>0</v>
      </c>
      <c r="I14" s="26">
        <f>'[2]энергетика'!H21/1000</f>
        <v>16.448</v>
      </c>
      <c r="J14" s="26">
        <f>I14+H14</f>
        <v>16.448</v>
      </c>
      <c r="K14" s="27">
        <f>'[2]энергетика'!I21*1000</f>
        <v>2894.25</v>
      </c>
      <c r="L14" s="29">
        <f t="shared" si="1"/>
        <v>47.604624</v>
      </c>
      <c r="M14" s="25">
        <f t="shared" si="2"/>
        <v>126.447</v>
      </c>
      <c r="N14" s="30">
        <f t="shared" si="3"/>
        <v>368.453014</v>
      </c>
      <c r="P14" s="2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s="2" customFormat="1" ht="18" customHeight="1">
      <c r="A15" s="31" t="s">
        <v>23</v>
      </c>
      <c r="B15" s="25">
        <f>'[2]энергетика'!B22/1000</f>
        <v>4.596</v>
      </c>
      <c r="C15" s="26">
        <f>'[2]энергетика'!C22/1000</f>
        <v>23.699</v>
      </c>
      <c r="D15" s="26">
        <f>'[2]энергетика'!D22/1000</f>
        <v>81.706</v>
      </c>
      <c r="E15" s="19">
        <f t="shared" si="0"/>
        <v>110.001</v>
      </c>
      <c r="F15" s="27">
        <f>'[2]энергетика'!E22*1000</f>
        <v>2798.1099999999997</v>
      </c>
      <c r="G15" s="28">
        <f>'[2]энергетика'!F22/1000</f>
        <v>307.79490000000004</v>
      </c>
      <c r="H15" s="25">
        <f>'[2]энергетика'!G22/1000</f>
        <v>0</v>
      </c>
      <c r="I15" s="26">
        <f>'[2]энергетика'!H22/1000</f>
        <v>47.489</v>
      </c>
      <c r="J15" s="26">
        <f>I15+H15</f>
        <v>47.489</v>
      </c>
      <c r="K15" s="27">
        <f>'[2]энергетика'!I22*1000</f>
        <v>2775.5299999999997</v>
      </c>
      <c r="L15" s="29">
        <f t="shared" si="1"/>
        <v>131.80714417</v>
      </c>
      <c r="M15" s="25">
        <f t="shared" si="2"/>
        <v>157.49</v>
      </c>
      <c r="N15" s="30">
        <f t="shared" si="3"/>
        <v>439.60204417</v>
      </c>
      <c r="P15" s="2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s="2" customFormat="1" ht="18" customHeight="1" thickBot="1">
      <c r="A16" s="32"/>
      <c r="B16" s="33"/>
      <c r="C16" s="34"/>
      <c r="D16" s="34"/>
      <c r="E16" s="34"/>
      <c r="F16" s="35"/>
      <c r="G16" s="21"/>
      <c r="H16" s="36"/>
      <c r="I16" s="37"/>
      <c r="J16" s="37"/>
      <c r="K16" s="37"/>
      <c r="L16" s="38"/>
      <c r="M16" s="36"/>
      <c r="N16" s="39"/>
      <c r="P16" s="23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2" customFormat="1" ht="18" customHeight="1" thickBot="1">
      <c r="A17" s="40" t="s">
        <v>3</v>
      </c>
      <c r="B17" s="41">
        <f>SUM(B4:B15)</f>
        <v>98.72099999999999</v>
      </c>
      <c r="C17" s="42">
        <f>SUM(C4:C15)</f>
        <v>220.51299999999998</v>
      </c>
      <c r="D17" s="42">
        <f>SUM(D4:D15)</f>
        <v>744.1990000000001</v>
      </c>
      <c r="E17" s="42">
        <f>SUM(E4:E15)</f>
        <v>1063.433</v>
      </c>
      <c r="F17" s="43">
        <f>G17/E17</f>
        <v>2.8190704727049094</v>
      </c>
      <c r="G17" s="44">
        <f aca="true" t="shared" si="5" ref="G17:N17">SUM(G4:G15)</f>
        <v>2997.89257</v>
      </c>
      <c r="H17" s="45">
        <f t="shared" si="5"/>
        <v>0</v>
      </c>
      <c r="I17" s="46">
        <f t="shared" si="5"/>
        <v>121.62200000000001</v>
      </c>
      <c r="J17" s="46">
        <f t="shared" si="5"/>
        <v>121.62200000000001</v>
      </c>
      <c r="K17" s="47">
        <f t="shared" si="5"/>
        <v>13831.36</v>
      </c>
      <c r="L17" s="44">
        <f t="shared" si="5"/>
        <v>334.81509642</v>
      </c>
      <c r="M17" s="48">
        <f t="shared" si="5"/>
        <v>1185.055</v>
      </c>
      <c r="N17" s="49">
        <f t="shared" si="5"/>
        <v>3332.7076664200004</v>
      </c>
      <c r="P17" s="2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9" spans="6:7" ht="12.75">
      <c r="F19" s="50"/>
      <c r="G19" s="51"/>
    </row>
    <row r="20" spans="1:38" s="2" customFormat="1" ht="12.75">
      <c r="A20" s="4"/>
      <c r="B20" s="4"/>
      <c r="C20" s="4"/>
      <c r="D20" s="4"/>
      <c r="E20" s="4"/>
      <c r="F20" s="4"/>
      <c r="G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s="2" customFormat="1" ht="12.75">
      <c r="A21" s="4"/>
      <c r="B21" s="4"/>
      <c r="C21" s="4"/>
      <c r="D21" s="4"/>
      <c r="E21" s="51"/>
      <c r="F21" s="4"/>
      <c r="G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s="2" customFormat="1" ht="12.75">
      <c r="A22" s="4"/>
      <c r="B22" s="4"/>
      <c r="C22" s="4"/>
      <c r="D22" s="4"/>
      <c r="E22" s="51"/>
      <c r="F22" s="4"/>
      <c r="G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</sheetData>
  <sheetProtection/>
  <mergeCells count="5">
    <mergeCell ref="A1:G1"/>
    <mergeCell ref="A2:A3"/>
    <mergeCell ref="B2:G2"/>
    <mergeCell ref="H2:L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79272254070</cp:lastModifiedBy>
  <dcterms:created xsi:type="dcterms:W3CDTF">2020-02-10T07:18:55Z</dcterms:created>
  <dcterms:modified xsi:type="dcterms:W3CDTF">2021-02-25T08:38:42Z</dcterms:modified>
  <cp:category/>
  <cp:version/>
  <cp:contentType/>
  <cp:contentStatus/>
</cp:coreProperties>
</file>