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7725" activeTab="0"/>
  </bookViews>
  <sheets>
    <sheet name="структура затрат" sheetId="1" r:id="rId1"/>
  </sheets>
  <externalReferences>
    <externalReference r:id="rId4"/>
  </externalReferences>
  <definedNames>
    <definedName name="_xlnm.Print_Titles" localSheetId="0">'структура затрат'!$14:$15</definedName>
    <definedName name="_xlnm.Print_Area" localSheetId="0">'структура затрат'!$A$1:$F$87</definedName>
  </definedNames>
  <calcPr fullCalcOnLoad="1"/>
</workbook>
</file>

<file path=xl/sharedStrings.xml><?xml version="1.0" encoding="utf-8"?>
<sst xmlns="http://schemas.openxmlformats.org/spreadsheetml/2006/main" count="195" uniqueCount="130">
  <si>
    <t>Приложение 2</t>
  </si>
  <si>
    <t>к приказу Федеральной службы по тарифам</t>
  </si>
  <si>
    <t>от 24 октября 2014 г. N 1831-э</t>
  </si>
  <si>
    <t>Форма раскрытия информации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</si>
  <si>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</si>
  <si>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r>
      <t xml:space="preserve">Наименование организации: </t>
    </r>
    <r>
      <rPr>
        <b/>
        <sz val="12"/>
        <color indexed="8"/>
        <rFont val="Times New Roman"/>
        <family val="1"/>
      </rPr>
      <t>ООО "БАЛАКОВСКАЯ ЭЛЕКТРОСЕТЕВАЯ КОМПАНИЯ"</t>
    </r>
  </si>
  <si>
    <t>ИНН:  6439087390</t>
  </si>
  <si>
    <t>КПП: 643901001</t>
  </si>
  <si>
    <t>N п/п</t>
  </si>
  <si>
    <t>Показатель</t>
  </si>
  <si>
    <t>Ед. изм.</t>
  </si>
  <si>
    <t>2021 год</t>
  </si>
  <si>
    <t>Примечание ***</t>
  </si>
  <si>
    <t>план *</t>
  </si>
  <si>
    <t>факт **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</si>
  <si>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</si>
  <si>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</si>
  <si>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</si>
  <si>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</si>
  <si>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</si>
  <si>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</si>
  <si>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</si>
  <si>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</si>
  <si>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</si>
  <si>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</si>
  <si>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</si>
  <si>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</si>
  <si>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</si>
  <si>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</si>
  <si>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</si>
  <si>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</si>
  <si>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</si>
  <si>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</si>
  <si>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</si>
  <si>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</si>
  <si>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</si>
  <si>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</si>
  <si>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</si>
  <si>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</si>
  <si>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</si>
  <si>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</si>
  <si>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</si>
  <si>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</si>
  <si>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</si>
  <si>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</si>
  <si>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</si>
  <si>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</si>
  <si>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</si>
  <si>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</si>
  <si>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</si>
  <si>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</si>
  <si>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</si>
  <si>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</si>
  <si>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</si>
  <si>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</si>
  <si>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</si>
  <si>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</si>
  <si>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</si>
  <si>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</si>
  <si>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</si>
  <si>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</si>
  <si>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</si>
  <si>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</si>
  <si>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</si>
  <si>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</si>
  <si>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</si>
  <si>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</si>
  <si>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</si>
  <si>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</si>
  <si>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</si>
  <si>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</si>
  <si>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</si>
  <si>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</si>
  <si>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</si>
  <si>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</si>
  <si>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</si>
  <si>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</si>
  <si>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</si>
  <si>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</si>
  <si>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</si>
  <si>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</si>
  <si>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</si>
  <si>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                                                                                              Объем технологических потерь</t>
  </si>
  <si>
    <t>МВт.ч</t>
  </si>
  <si>
    <t>Справочно:                                                                                              Цена покупки электрической энергии сетевой организацией в целях компенсации технологического расхода электрической энергии</t>
  </si>
  <si>
    <t xml:space="preserve"> руб.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</si>
  <si>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</si>
  <si>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</si>
  <si>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</si>
  <si>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</si>
  <si>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</si>
  <si>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</si>
  <si>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в том числе трансформаторная мощность подстанций на на i уровне напряжения</t>
  </si>
  <si>
    <t>2.1</t>
  </si>
  <si>
    <t>ВН</t>
  </si>
  <si>
    <t>2.2</t>
  </si>
  <si>
    <t>СН2</t>
  </si>
  <si>
    <t>3</t>
  </si>
  <si>
    <t>Количество условных единиц по линиям электропередач, всего</t>
  </si>
  <si>
    <t>у.е.</t>
  </si>
  <si>
    <t>в том числе количество условных единиц по линиям электропередач на i уровне напряжения</t>
  </si>
  <si>
    <t>3.1</t>
  </si>
  <si>
    <t>3.2</t>
  </si>
  <si>
    <t>3.3</t>
  </si>
  <si>
    <t>НН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</si>
  <si>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</si>
  <si>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</si>
  <si>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4.1</t>
  </si>
  <si>
    <t>4.2</t>
  </si>
  <si>
    <t>Длина линий электропередач, всего</t>
  </si>
  <si>
    <t>км</t>
  </si>
  <si>
    <t>в том числе длина линий электропередач на i уровне напряжения</t>
  </si>
  <si>
    <t>5.1</t>
  </si>
  <si>
    <t>5.2</t>
  </si>
  <si>
    <t>5.3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</si>
  <si>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</si>
  <si>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</si>
  <si>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</si>
  <si>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</si>
  <si>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</si>
  <si>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</si>
  <si>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</si>
  <si>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</si>
  <si>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</si>
  <si>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</si>
  <si>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</t>
  </si>
  <si>
    <t>№1178.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</si>
  <si>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</si>
  <si>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Долгосрочный период регулирования: 2020 - 2024 гг.</t>
  </si>
  <si>
    <t>2.3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</si>
</sst>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"/>
    <numFmt numFmtId="175" formatCode="0.000"/>
    <numFmt numFmtId="176" formatCode="_(&quot;$&quot;* #,##0.00_);_(&quot;$&quot;* \(#,##0.00\);_(&quot;$&quot;* &quot;-&quot;??_);_(@_)"/>
    <numFmt numFmtId="177" formatCode="0.0%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b/>
      <sz val="9"/>
      <name val="Tahoma"/>
      <family val="2"/>
    </font>
    <font>
      <sz val="10"/>
      <name val="Times New Roman CYR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6" applyBorder="0">
      <alignment horizontal="center" vertical="center" wrapText="1"/>
      <protection/>
    </xf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" fontId="15" fillId="32" borderId="0" applyBorder="0">
      <alignment horizontal="right"/>
      <protection/>
    </xf>
    <xf numFmtId="0" fontId="50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6" fillId="0" borderId="11" xfId="42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2" fillId="0" borderId="11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4" fontId="2" fillId="0" borderId="0" xfId="0" applyNumberFormat="1" applyFont="1" applyAlignment="1">
      <alignment vertical="top"/>
    </xf>
    <xf numFmtId="4" fontId="2" fillId="0" borderId="11" xfId="0" applyNumberFormat="1" applyFont="1" applyFill="1" applyBorder="1" applyAlignment="1">
      <alignment vertical="top" wrapText="1"/>
    </xf>
    <xf numFmtId="0" fontId="9" fillId="0" borderId="0" xfId="0" applyFont="1" applyAlignment="1">
      <alignment/>
    </xf>
    <xf numFmtId="173" fontId="2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4" fontId="6" fillId="0" borderId="11" xfId="0" applyNumberFormat="1" applyFont="1" applyFill="1" applyBorder="1" applyAlignment="1">
      <alignment vertical="top" wrapText="1"/>
    </xf>
    <xf numFmtId="174" fontId="2" fillId="0" borderId="0" xfId="0" applyNumberFormat="1" applyFont="1" applyAlignment="1">
      <alignment/>
    </xf>
    <xf numFmtId="0" fontId="6" fillId="0" borderId="11" xfId="0" applyFont="1" applyBorder="1" applyAlignment="1">
      <alignment vertical="top" wrapText="1"/>
    </xf>
    <xf numFmtId="4" fontId="6" fillId="0" borderId="11" xfId="0" applyNumberFormat="1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73" fontId="2" fillId="0" borderId="0" xfId="0" applyNumberFormat="1" applyFont="1" applyAlignment="1">
      <alignment/>
    </xf>
    <xf numFmtId="173" fontId="2" fillId="0" borderId="11" xfId="0" applyNumberFormat="1" applyFont="1" applyFill="1" applyBorder="1" applyAlignment="1">
      <alignment vertical="top" wrapText="1"/>
    </xf>
    <xf numFmtId="0" fontId="10" fillId="0" borderId="0" xfId="0" applyFont="1" applyAlignment="1">
      <alignment/>
    </xf>
    <xf numFmtId="175" fontId="2" fillId="0" borderId="11" xfId="0" applyNumberFormat="1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3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4" fontId="6" fillId="0" borderId="11" xfId="43" applyNumberFormat="1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173" fontId="6" fillId="0" borderId="11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4" fontId="6" fillId="0" borderId="11" xfId="0" applyNumberFormat="1" applyFont="1" applyFill="1" applyBorder="1" applyAlignment="1">
      <alignment/>
    </xf>
    <xf numFmtId="177" fontId="6" fillId="0" borderId="11" xfId="58" applyNumberFormat="1" applyFont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0" fontId="12" fillId="0" borderId="0" xfId="42" applyFont="1" applyAlignment="1" applyProtection="1">
      <alignment/>
      <protection/>
    </xf>
    <xf numFmtId="177" fontId="6" fillId="0" borderId="11" xfId="58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6" fillId="0" borderId="11" xfId="42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_GRES.2007.5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1;&#1071;%20&#1057;&#1045;&#1058;&#1048;\&#1041;&#1069;&#1057;&#1050;\&#1092;&#1072;&#1082;&#1090;\2021\&#1057;&#1074;&#1086;&#1076;&#1085;&#1099;&#1077;%20&#1079;&#1072;&#1090;&#1088;&#1072;&#1090;&#1099;%20%20&#1041;&#1069;&#1057;&#1050;%20&#1079;&#1072;%202021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1 кв"/>
      <sheetName val="04"/>
      <sheetName val="05"/>
      <sheetName val="06"/>
      <sheetName val="2кв"/>
      <sheetName val="6 мес"/>
      <sheetName val="07"/>
      <sheetName val="08"/>
      <sheetName val="09"/>
      <sheetName val="3 кв"/>
      <sheetName val="9 мес"/>
      <sheetName val="10"/>
      <sheetName val="11"/>
      <sheetName val="12"/>
      <sheetName val="4 кв"/>
      <sheetName val="год"/>
      <sheetName val="Анализ"/>
      <sheetName val="структура затрат"/>
      <sheetName val="кальк присоедине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7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10.57421875" style="1" customWidth="1"/>
    <col min="2" max="2" width="43.7109375" style="1" customWidth="1"/>
    <col min="3" max="3" width="12.57421875" style="1" customWidth="1"/>
    <col min="4" max="4" width="11.8515625" style="1" customWidth="1"/>
    <col min="5" max="5" width="11.57421875" style="1" customWidth="1"/>
    <col min="6" max="6" width="18.28125" style="1" customWidth="1"/>
    <col min="7" max="7" width="14.140625" style="1" customWidth="1"/>
    <col min="8" max="8" width="12.28125" style="1" customWidth="1"/>
    <col min="9" max="9" width="10.7109375" style="1" bestFit="1" customWidth="1"/>
    <col min="10" max="16384" width="9.140625" style="1" customWidth="1"/>
  </cols>
  <sheetData>
    <row r="1" ht="15.75">
      <c r="F1" s="2" t="s">
        <v>0</v>
      </c>
    </row>
    <row r="2" ht="15.75">
      <c r="F2" s="2" t="s">
        <v>1</v>
      </c>
    </row>
    <row r="3" ht="15.75">
      <c r="F3" s="2" t="s">
        <v>2</v>
      </c>
    </row>
    <row r="5" spans="1:12" ht="20.25" customHeight="1">
      <c r="A5" s="56" t="s">
        <v>3</v>
      </c>
      <c r="B5" s="56"/>
      <c r="C5" s="56"/>
      <c r="D5" s="56"/>
      <c r="E5" s="56"/>
      <c r="F5" s="56"/>
      <c r="G5" s="3"/>
      <c r="H5" s="3"/>
      <c r="I5" s="3"/>
      <c r="J5" s="3"/>
      <c r="K5" s="3"/>
      <c r="L5" s="3"/>
    </row>
    <row r="6" spans="1:12" ht="45" customHeight="1">
      <c r="A6" s="56" t="s">
        <v>4</v>
      </c>
      <c r="B6" s="56"/>
      <c r="C6" s="56"/>
      <c r="D6" s="56"/>
      <c r="E6" s="56"/>
      <c r="F6" s="56"/>
      <c r="G6" s="3"/>
      <c r="H6" s="3"/>
      <c r="I6" s="3"/>
      <c r="J6" s="3"/>
      <c r="K6" s="3"/>
      <c r="L6" s="3"/>
    </row>
    <row r="9" spans="1:12" s="5" customFormat="1" ht="18" customHeight="1">
      <c r="A9" s="57" t="s">
        <v>5</v>
      </c>
      <c r="B9" s="57"/>
      <c r="C9" s="57"/>
      <c r="D9" s="57"/>
      <c r="E9" s="57"/>
      <c r="F9" s="57"/>
      <c r="G9" s="4"/>
      <c r="H9" s="4"/>
      <c r="I9" s="4"/>
      <c r="J9" s="4"/>
      <c r="K9" s="4"/>
      <c r="L9" s="4"/>
    </row>
    <row r="10" spans="1:12" s="5" customFormat="1" ht="18" customHeight="1">
      <c r="A10" s="57" t="s">
        <v>6</v>
      </c>
      <c r="B10" s="57"/>
      <c r="C10" s="57"/>
      <c r="D10" s="57"/>
      <c r="E10" s="57"/>
      <c r="F10" s="57"/>
      <c r="G10" s="4"/>
      <c r="H10" s="4"/>
      <c r="I10" s="4"/>
      <c r="J10" s="4"/>
      <c r="K10" s="4"/>
      <c r="L10" s="4"/>
    </row>
    <row r="11" spans="1:12" s="5" customFormat="1" ht="18" customHeight="1">
      <c r="A11" s="57" t="s">
        <v>7</v>
      </c>
      <c r="B11" s="57"/>
      <c r="C11" s="57"/>
      <c r="D11" s="57"/>
      <c r="E11" s="57"/>
      <c r="F11" s="57"/>
      <c r="G11" s="4"/>
      <c r="H11" s="4"/>
      <c r="I11" s="4"/>
      <c r="J11" s="4"/>
      <c r="K11" s="4"/>
      <c r="L11" s="4"/>
    </row>
    <row r="12" spans="1:12" s="5" customFormat="1" ht="18" customHeight="1">
      <c r="A12" s="57" t="s">
        <v>128</v>
      </c>
      <c r="B12" s="57"/>
      <c r="C12" s="57"/>
      <c r="D12" s="57"/>
      <c r="E12" s="57"/>
      <c r="F12" s="57"/>
      <c r="G12" s="4"/>
      <c r="H12" s="4"/>
      <c r="I12" s="4"/>
      <c r="J12" s="4"/>
      <c r="K12" s="4"/>
      <c r="L12" s="4"/>
    </row>
    <row r="14" spans="1:6" ht="20.25" customHeight="1">
      <c r="A14" s="53" t="s">
        <v>8</v>
      </c>
      <c r="B14" s="53" t="s">
        <v>9</v>
      </c>
      <c r="C14" s="53" t="s">
        <v>10</v>
      </c>
      <c r="D14" s="53" t="s">
        <v>11</v>
      </c>
      <c r="E14" s="53"/>
      <c r="F14" s="54" t="s">
        <v>12</v>
      </c>
    </row>
    <row r="15" spans="1:6" ht="15.75">
      <c r="A15" s="53"/>
      <c r="B15" s="53"/>
      <c r="C15" s="53"/>
      <c r="D15" s="7" t="s">
        <v>13</v>
      </c>
      <c r="E15" s="7" t="s">
        <v>14</v>
      </c>
      <c r="F15" s="54"/>
    </row>
    <row r="16" spans="1:6" ht="20.25" customHeight="1">
      <c r="A16" s="6" t="s">
        <v>15</v>
      </c>
      <c r="B16" s="8" t="s">
        <v>16</v>
      </c>
      <c r="C16" s="6" t="s">
        <v>17</v>
      </c>
      <c r="D16" s="6" t="s">
        <v>17</v>
      </c>
      <c r="E16" s="6" t="s">
        <v>17</v>
      </c>
      <c r="F16" s="6" t="s">
        <v>17</v>
      </c>
    </row>
    <row r="17" spans="1:11" ht="32.25" customHeight="1">
      <c r="A17" s="6">
        <v>1</v>
      </c>
      <c r="B17" s="8" t="s">
        <v>18</v>
      </c>
      <c r="C17" s="6" t="s">
        <v>19</v>
      </c>
      <c r="D17" s="9">
        <f>D18+D32+D42+D46</f>
        <v>23288.91</v>
      </c>
      <c r="E17" s="9">
        <f>E18+E32</f>
        <v>23894.57</v>
      </c>
      <c r="F17" s="8"/>
      <c r="G17" s="10"/>
      <c r="H17" s="10"/>
      <c r="I17" s="11"/>
      <c r="K17" s="12"/>
    </row>
    <row r="18" spans="1:11" ht="23.25" customHeight="1">
      <c r="A18" s="13" t="s">
        <v>20</v>
      </c>
      <c r="B18" s="8" t="s">
        <v>21</v>
      </c>
      <c r="C18" s="6" t="s">
        <v>19</v>
      </c>
      <c r="D18" s="9">
        <f>SUM(D19,D24,D26,D30,D31)</f>
        <v>17004.46</v>
      </c>
      <c r="E18" s="9">
        <f>SUM(E19,E24,E26,E30,E31)</f>
        <v>18312.01</v>
      </c>
      <c r="F18" s="8"/>
      <c r="G18" s="10"/>
      <c r="I18" s="14"/>
      <c r="J18" s="15"/>
      <c r="K18" s="14"/>
    </row>
    <row r="19" spans="1:11" ht="21" customHeight="1">
      <c r="A19" s="13" t="s">
        <v>22</v>
      </c>
      <c r="B19" s="8" t="s">
        <v>23</v>
      </c>
      <c r="C19" s="6" t="s">
        <v>19</v>
      </c>
      <c r="D19" s="22">
        <f>D20+D22</f>
        <v>1639.8</v>
      </c>
      <c r="E19" s="16">
        <f>E20+E22</f>
        <v>1712.8899999999999</v>
      </c>
      <c r="F19" s="8"/>
      <c r="G19" s="10"/>
      <c r="I19" s="14"/>
      <c r="J19" s="15"/>
      <c r="K19" s="14"/>
    </row>
    <row r="20" spans="1:38" ht="31.5" customHeight="1">
      <c r="A20" s="6" t="s">
        <v>24</v>
      </c>
      <c r="B20" s="8" t="s">
        <v>25</v>
      </c>
      <c r="C20" s="6" t="s">
        <v>19</v>
      </c>
      <c r="D20" s="22">
        <v>1467.95</v>
      </c>
      <c r="E20" s="17">
        <v>1398.09</v>
      </c>
      <c r="F20" s="8"/>
      <c r="G20" s="10"/>
      <c r="H20" s="18"/>
      <c r="I20" s="18"/>
      <c r="J20" s="18"/>
      <c r="K20" s="14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ht="19.5" customHeight="1">
      <c r="A21" s="6" t="s">
        <v>26</v>
      </c>
      <c r="B21" s="8" t="s">
        <v>27</v>
      </c>
      <c r="C21" s="6" t="s">
        <v>19</v>
      </c>
      <c r="D21" s="9"/>
      <c r="E21" s="8"/>
      <c r="F21" s="8"/>
      <c r="G21" s="10"/>
      <c r="H21" s="18"/>
      <c r="I21" s="18"/>
      <c r="J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9" ht="78.75" customHeight="1">
      <c r="A22" s="6" t="s">
        <v>28</v>
      </c>
      <c r="B22" s="8" t="s">
        <v>29</v>
      </c>
      <c r="C22" s="6" t="s">
        <v>19</v>
      </c>
      <c r="D22" s="9">
        <v>171.85</v>
      </c>
      <c r="E22" s="16">
        <v>314.8</v>
      </c>
      <c r="F22" s="8"/>
      <c r="G22" s="19"/>
      <c r="H22" s="55"/>
      <c r="I22" s="55"/>
      <c r="J22" s="55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75">
      <c r="A23" s="6" t="s">
        <v>30</v>
      </c>
      <c r="B23" s="8" t="s">
        <v>31</v>
      </c>
      <c r="C23" s="6" t="s">
        <v>19</v>
      </c>
      <c r="D23" s="9"/>
      <c r="E23" s="8"/>
      <c r="F23" s="8"/>
      <c r="G23" s="10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5.75">
      <c r="A24" s="13" t="s">
        <v>32</v>
      </c>
      <c r="B24" s="8" t="s">
        <v>33</v>
      </c>
      <c r="C24" s="6" t="s">
        <v>19</v>
      </c>
      <c r="D24" s="9">
        <v>14298.53</v>
      </c>
      <c r="E24" s="9">
        <v>14628.31</v>
      </c>
      <c r="F24" s="8"/>
      <c r="G24" s="10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15.75">
      <c r="A25" s="6" t="s">
        <v>34</v>
      </c>
      <c r="B25" s="8" t="s">
        <v>31</v>
      </c>
      <c r="C25" s="6" t="s">
        <v>19</v>
      </c>
      <c r="D25" s="9"/>
      <c r="E25" s="8"/>
      <c r="F25" s="8"/>
      <c r="G25" s="10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31.5">
      <c r="A26" s="13" t="s">
        <v>35</v>
      </c>
      <c r="B26" s="8" t="s">
        <v>36</v>
      </c>
      <c r="C26" s="6" t="s">
        <v>19</v>
      </c>
      <c r="D26" s="22">
        <f>SUM(D27,D28,D29)</f>
        <v>1066.13</v>
      </c>
      <c r="E26" s="9">
        <f>SUM(E27,E28,E29)</f>
        <v>1866.31</v>
      </c>
      <c r="F26" s="8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31.5">
      <c r="A27" s="13" t="s">
        <v>37</v>
      </c>
      <c r="B27" s="8" t="s">
        <v>38</v>
      </c>
      <c r="C27" s="6" t="s">
        <v>19</v>
      </c>
      <c r="D27" s="9"/>
      <c r="E27" s="8"/>
      <c r="F27" s="8"/>
      <c r="G27" s="10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15.75">
      <c r="A28" s="13" t="s">
        <v>39</v>
      </c>
      <c r="B28" s="8" t="s">
        <v>40</v>
      </c>
      <c r="C28" s="6" t="s">
        <v>19</v>
      </c>
      <c r="D28" s="9"/>
      <c r="E28" s="8"/>
      <c r="F28" s="8"/>
      <c r="G28" s="1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36.75" customHeight="1">
      <c r="A29" s="13" t="s">
        <v>41</v>
      </c>
      <c r="B29" s="8" t="s">
        <v>42</v>
      </c>
      <c r="C29" s="6" t="s">
        <v>19</v>
      </c>
      <c r="D29" s="22">
        <f>1063.42+2.71</f>
        <v>1066.13</v>
      </c>
      <c r="E29" s="20">
        <v>1866.31</v>
      </c>
      <c r="F29" s="8"/>
      <c r="G29" s="19"/>
      <c r="H29" s="51"/>
      <c r="I29" s="51"/>
      <c r="J29" s="51"/>
      <c r="K29" s="51"/>
      <c r="L29" s="51"/>
      <c r="M29" s="51"/>
      <c r="N29" s="51"/>
      <c r="O29" s="51"/>
      <c r="P29" s="5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47.25">
      <c r="A30" s="13" t="s">
        <v>43</v>
      </c>
      <c r="B30" s="8" t="s">
        <v>44</v>
      </c>
      <c r="C30" s="6" t="s">
        <v>19</v>
      </c>
      <c r="D30" s="22"/>
      <c r="E30" s="20"/>
      <c r="F30" s="8"/>
      <c r="G30" s="19"/>
      <c r="H30" s="51"/>
      <c r="I30" s="5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ht="31.5">
      <c r="A31" s="13" t="s">
        <v>45</v>
      </c>
      <c r="B31" s="8" t="s">
        <v>46</v>
      </c>
      <c r="C31" s="6" t="s">
        <v>19</v>
      </c>
      <c r="D31" s="22"/>
      <c r="E31" s="20">
        <v>104.5</v>
      </c>
      <c r="F31" s="8"/>
      <c r="G31" s="19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7" ht="31.5">
      <c r="A32" s="13" t="s">
        <v>47</v>
      </c>
      <c r="B32" s="8" t="s">
        <v>48</v>
      </c>
      <c r="C32" s="6" t="s">
        <v>19</v>
      </c>
      <c r="D32" s="20">
        <f>SUM(D33,D34,D35,D36,D37,D38,D39,D40,D41,D42,D44)</f>
        <v>6632.2300000000005</v>
      </c>
      <c r="E32" s="9">
        <f>SUM(E33,E34,E35,E36,E37,E38,E39,E40,E41,E42,E44,E45)</f>
        <v>5582.5599999999995</v>
      </c>
      <c r="F32" s="8"/>
      <c r="G32" s="19"/>
    </row>
    <row r="33" spans="1:8" ht="15.75">
      <c r="A33" s="13" t="s">
        <v>49</v>
      </c>
      <c r="B33" s="8" t="s">
        <v>50</v>
      </c>
      <c r="C33" s="6" t="s">
        <v>19</v>
      </c>
      <c r="D33" s="9"/>
      <c r="E33" s="8"/>
      <c r="F33" s="8"/>
      <c r="G33" s="10"/>
      <c r="H33" s="23"/>
    </row>
    <row r="34" spans="1:8" ht="48" customHeight="1">
      <c r="A34" s="13" t="s">
        <v>51</v>
      </c>
      <c r="B34" s="8" t="s">
        <v>52</v>
      </c>
      <c r="C34" s="6" t="s">
        <v>19</v>
      </c>
      <c r="D34" s="9"/>
      <c r="E34" s="8"/>
      <c r="F34" s="8"/>
      <c r="G34" s="10"/>
      <c r="H34" s="23"/>
    </row>
    <row r="35" spans="1:7" ht="15.75">
      <c r="A35" s="13" t="s">
        <v>53</v>
      </c>
      <c r="B35" s="8" t="s">
        <v>54</v>
      </c>
      <c r="C35" s="6" t="s">
        <v>19</v>
      </c>
      <c r="D35" s="22">
        <v>1911.08</v>
      </c>
      <c r="E35" s="22">
        <v>1911.1</v>
      </c>
      <c r="F35" s="8"/>
      <c r="G35" s="10"/>
    </row>
    <row r="36" spans="1:9" ht="15.75">
      <c r="A36" s="13" t="s">
        <v>55</v>
      </c>
      <c r="B36" s="8" t="s">
        <v>56</v>
      </c>
      <c r="C36" s="6" t="s">
        <v>19</v>
      </c>
      <c r="D36" s="9">
        <v>4346.76</v>
      </c>
      <c r="E36" s="25">
        <v>3208.46</v>
      </c>
      <c r="F36" s="8"/>
      <c r="G36" s="10"/>
      <c r="H36" s="23"/>
      <c r="I36" s="26"/>
    </row>
    <row r="37" spans="1:8" ht="60.75" customHeight="1">
      <c r="A37" s="13" t="s">
        <v>57</v>
      </c>
      <c r="B37" s="8" t="s">
        <v>58</v>
      </c>
      <c r="C37" s="6" t="s">
        <v>19</v>
      </c>
      <c r="D37" s="9"/>
      <c r="E37" s="27"/>
      <c r="F37" s="8"/>
      <c r="G37" s="10"/>
      <c r="H37" s="23"/>
    </row>
    <row r="38" spans="1:7" ht="15.75">
      <c r="A38" s="13" t="s">
        <v>59</v>
      </c>
      <c r="B38" s="8" t="s">
        <v>60</v>
      </c>
      <c r="C38" s="6" t="s">
        <v>19</v>
      </c>
      <c r="D38" s="22">
        <v>374.39</v>
      </c>
      <c r="E38" s="28">
        <v>463</v>
      </c>
      <c r="F38" s="8"/>
      <c r="G38" s="10"/>
    </row>
    <row r="39" spans="1:8" ht="15.75">
      <c r="A39" s="13" t="s">
        <v>61</v>
      </c>
      <c r="B39" s="8" t="s">
        <v>62</v>
      </c>
      <c r="C39" s="6" t="s">
        <v>19</v>
      </c>
      <c r="D39" s="22"/>
      <c r="E39" s="27"/>
      <c r="F39" s="8"/>
      <c r="H39" s="23"/>
    </row>
    <row r="40" spans="1:6" ht="15.75">
      <c r="A40" s="13" t="s">
        <v>63</v>
      </c>
      <c r="B40" s="8" t="s">
        <v>64</v>
      </c>
      <c r="C40" s="6" t="s">
        <v>19</v>
      </c>
      <c r="D40" s="22"/>
      <c r="E40" s="29"/>
      <c r="F40" s="8"/>
    </row>
    <row r="41" spans="1:6" ht="15.75">
      <c r="A41" s="13" t="s">
        <v>65</v>
      </c>
      <c r="B41" s="8" t="s">
        <v>66</v>
      </c>
      <c r="C41" s="6" t="s">
        <v>19</v>
      </c>
      <c r="D41" s="22"/>
      <c r="E41" s="8"/>
      <c r="F41" s="8"/>
    </row>
    <row r="42" spans="1:6" ht="78" customHeight="1">
      <c r="A42" s="13" t="s">
        <v>67</v>
      </c>
      <c r="B42" s="8" t="s">
        <v>68</v>
      </c>
      <c r="C42" s="6" t="s">
        <v>19</v>
      </c>
      <c r="D42" s="22"/>
      <c r="E42" s="8"/>
      <c r="F42" s="8"/>
    </row>
    <row r="43" spans="1:6" ht="31.5">
      <c r="A43" s="13" t="s">
        <v>69</v>
      </c>
      <c r="B43" s="8" t="s">
        <v>70</v>
      </c>
      <c r="C43" s="6" t="s">
        <v>71</v>
      </c>
      <c r="D43" s="22"/>
      <c r="E43" s="8"/>
      <c r="F43" s="8"/>
    </row>
    <row r="44" spans="1:6" ht="141.75">
      <c r="A44" s="13" t="s">
        <v>72</v>
      </c>
      <c r="B44" s="8" t="s">
        <v>73</v>
      </c>
      <c r="C44" s="6" t="s">
        <v>19</v>
      </c>
      <c r="D44" s="22"/>
      <c r="E44" s="8"/>
      <c r="F44" s="8"/>
    </row>
    <row r="45" spans="1:6" ht="32.25" customHeight="1">
      <c r="A45" s="13" t="s">
        <v>74</v>
      </c>
      <c r="B45" s="8" t="s">
        <v>75</v>
      </c>
      <c r="C45" s="6" t="s">
        <v>19</v>
      </c>
      <c r="D45" s="22"/>
      <c r="E45" s="8"/>
      <c r="F45" s="8"/>
    </row>
    <row r="46" spans="1:6" ht="63">
      <c r="A46" s="13" t="s">
        <v>76</v>
      </c>
      <c r="B46" s="8" t="s">
        <v>77</v>
      </c>
      <c r="C46" s="6" t="s">
        <v>19</v>
      </c>
      <c r="D46" s="31">
        <f>-713.48+365.7</f>
        <v>-347.78000000000003</v>
      </c>
      <c r="E46" s="8"/>
      <c r="F46" s="8"/>
    </row>
    <row r="47" spans="1:6" ht="49.5" customHeight="1">
      <c r="A47" s="13" t="s">
        <v>78</v>
      </c>
      <c r="B47" s="8" t="s">
        <v>79</v>
      </c>
      <c r="C47" s="6" t="s">
        <v>19</v>
      </c>
      <c r="D47" s="30"/>
      <c r="E47" s="8"/>
      <c r="F47" s="8"/>
    </row>
    <row r="48" spans="1:8" ht="47.25" customHeight="1">
      <c r="A48" s="13" t="s">
        <v>80</v>
      </c>
      <c r="B48" s="8" t="s">
        <v>81</v>
      </c>
      <c r="C48" s="6" t="s">
        <v>19</v>
      </c>
      <c r="D48" s="31">
        <f>D50*D49</f>
        <v>3846.11412</v>
      </c>
      <c r="E48" s="31">
        <f>3458.60977</f>
        <v>3458.60977</v>
      </c>
      <c r="F48" s="8"/>
      <c r="H48" s="32"/>
    </row>
    <row r="49" spans="1:6" ht="30" customHeight="1">
      <c r="A49" s="13" t="s">
        <v>20</v>
      </c>
      <c r="B49" s="8" t="s">
        <v>82</v>
      </c>
      <c r="C49" s="6" t="s">
        <v>83</v>
      </c>
      <c r="D49" s="25">
        <v>1.317</v>
      </c>
      <c r="E49" s="33">
        <v>1.139702</v>
      </c>
      <c r="F49" s="8"/>
    </row>
    <row r="50" spans="1:8" ht="78.75">
      <c r="A50" s="13" t="s">
        <v>47</v>
      </c>
      <c r="B50" s="8" t="s">
        <v>84</v>
      </c>
      <c r="C50" s="6" t="s">
        <v>85</v>
      </c>
      <c r="D50" s="34">
        <v>2920.36</v>
      </c>
      <c r="E50" s="16">
        <f>E48/E49</f>
        <v>3034.661490459787</v>
      </c>
      <c r="F50" s="8"/>
      <c r="H50" s="35"/>
    </row>
    <row r="51" spans="1:6" ht="80.25" customHeight="1">
      <c r="A51" s="13" t="s">
        <v>86</v>
      </c>
      <c r="B51" s="8" t="s">
        <v>87</v>
      </c>
      <c r="C51" s="6" t="s">
        <v>17</v>
      </c>
      <c r="D51" s="6" t="s">
        <v>17</v>
      </c>
      <c r="E51" s="6" t="s">
        <v>17</v>
      </c>
      <c r="F51" s="6" t="s">
        <v>17</v>
      </c>
    </row>
    <row r="52" spans="1:6" ht="30.75" customHeight="1">
      <c r="A52" s="13">
        <v>1</v>
      </c>
      <c r="B52" s="8" t="s">
        <v>88</v>
      </c>
      <c r="C52" s="6" t="s">
        <v>89</v>
      </c>
      <c r="D52" s="36">
        <v>14</v>
      </c>
      <c r="E52" s="36">
        <v>14</v>
      </c>
      <c r="F52" s="8"/>
    </row>
    <row r="53" spans="1:7" ht="31.5">
      <c r="A53" s="13">
        <v>2</v>
      </c>
      <c r="B53" s="8" t="s">
        <v>90</v>
      </c>
      <c r="C53" s="6" t="s">
        <v>91</v>
      </c>
      <c r="D53" s="25">
        <v>120.96</v>
      </c>
      <c r="E53" s="25">
        <f>SUM(E55:E57)</f>
        <v>120.96</v>
      </c>
      <c r="F53" s="8"/>
      <c r="G53" s="10"/>
    </row>
    <row r="54" spans="1:6" ht="31.5">
      <c r="A54" s="13"/>
      <c r="B54" s="8" t="s">
        <v>92</v>
      </c>
      <c r="C54" s="6"/>
      <c r="D54" s="25"/>
      <c r="E54" s="25"/>
      <c r="F54" s="8"/>
    </row>
    <row r="55" spans="1:6" ht="15.75">
      <c r="A55" s="13" t="s">
        <v>93</v>
      </c>
      <c r="B55" s="37" t="s">
        <v>94</v>
      </c>
      <c r="C55" s="6" t="s">
        <v>91</v>
      </c>
      <c r="D55" s="25">
        <v>80</v>
      </c>
      <c r="E55" s="25">
        <v>80</v>
      </c>
      <c r="F55" s="8"/>
    </row>
    <row r="56" spans="1:6" ht="15.75">
      <c r="A56" s="13" t="s">
        <v>95</v>
      </c>
      <c r="B56" s="6" t="s">
        <v>96</v>
      </c>
      <c r="C56" s="6" t="s">
        <v>91</v>
      </c>
      <c r="D56" s="25">
        <v>6.3</v>
      </c>
      <c r="E56" s="25">
        <v>6.3</v>
      </c>
      <c r="F56" s="8"/>
    </row>
    <row r="57" spans="1:6" ht="15.75">
      <c r="A57" s="13" t="s">
        <v>129</v>
      </c>
      <c r="B57" s="43" t="s">
        <v>104</v>
      </c>
      <c r="C57" s="6" t="s">
        <v>91</v>
      </c>
      <c r="D57" s="25">
        <f>1+32.86+0.8</f>
        <v>34.66</v>
      </c>
      <c r="E57" s="25">
        <f>1+32.86+0.8</f>
        <v>34.66</v>
      </c>
      <c r="F57" s="8"/>
    </row>
    <row r="58" spans="1:40" ht="31.5">
      <c r="A58" s="13" t="s">
        <v>97</v>
      </c>
      <c r="B58" s="8" t="s">
        <v>98</v>
      </c>
      <c r="C58" s="6" t="s">
        <v>99</v>
      </c>
      <c r="D58" s="38">
        <f>D60+D61+D62</f>
        <v>205.009</v>
      </c>
      <c r="E58" s="38">
        <f>E60+E61+E62</f>
        <v>205.009</v>
      </c>
      <c r="F58" s="8"/>
      <c r="G58" s="39"/>
      <c r="H58" s="40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</row>
    <row r="59" spans="1:40" ht="47.25">
      <c r="A59" s="13"/>
      <c r="B59" s="8" t="s">
        <v>100</v>
      </c>
      <c r="C59" s="6"/>
      <c r="D59" s="42"/>
      <c r="E59" s="42"/>
      <c r="F59" s="8"/>
      <c r="H59" s="40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</row>
    <row r="60" spans="1:40" ht="15.75">
      <c r="A60" s="13" t="s">
        <v>101</v>
      </c>
      <c r="B60" s="6" t="s">
        <v>94</v>
      </c>
      <c r="C60" s="6" t="s">
        <v>99</v>
      </c>
      <c r="D60" s="25">
        <f>0.224</f>
        <v>0.224</v>
      </c>
      <c r="E60" s="25">
        <f>0.224</f>
        <v>0.224</v>
      </c>
      <c r="F60" s="8"/>
      <c r="H60" s="40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</row>
    <row r="61" spans="1:40" ht="15.75">
      <c r="A61" s="13" t="s">
        <v>102</v>
      </c>
      <c r="B61" s="43" t="s">
        <v>96</v>
      </c>
      <c r="C61" s="6" t="s">
        <v>99</v>
      </c>
      <c r="D61" s="25">
        <v>194.48</v>
      </c>
      <c r="E61" s="25">
        <f>194.48</f>
        <v>194.48</v>
      </c>
      <c r="F61" s="8"/>
      <c r="H61" s="40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</row>
    <row r="62" spans="1:40" ht="15.75">
      <c r="A62" s="13" t="s">
        <v>103</v>
      </c>
      <c r="B62" s="43" t="s">
        <v>104</v>
      </c>
      <c r="C62" s="6" t="s">
        <v>99</v>
      </c>
      <c r="D62" s="44">
        <f>10.305</f>
        <v>10.305</v>
      </c>
      <c r="E62" s="44">
        <f>10.305</f>
        <v>10.305</v>
      </c>
      <c r="F62" s="8"/>
      <c r="H62" s="40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</row>
    <row r="63" spans="1:6" ht="31.5">
      <c r="A63" s="13">
        <v>4</v>
      </c>
      <c r="B63" s="8" t="s">
        <v>105</v>
      </c>
      <c r="C63" s="6" t="s">
        <v>99</v>
      </c>
      <c r="D63" s="25">
        <f>D65+D66</f>
        <v>1304.4</v>
      </c>
      <c r="E63" s="25">
        <f>E65+E66</f>
        <v>1305.4</v>
      </c>
      <c r="F63" s="8"/>
    </row>
    <row r="64" spans="1:6" ht="31.5">
      <c r="A64" s="13"/>
      <c r="B64" s="8" t="s">
        <v>106</v>
      </c>
      <c r="C64" s="6"/>
      <c r="D64" s="25"/>
      <c r="E64" s="25"/>
      <c r="F64" s="8"/>
    </row>
    <row r="65" spans="1:6" ht="15.75">
      <c r="A65" s="13" t="s">
        <v>107</v>
      </c>
      <c r="B65" s="6" t="s">
        <v>94</v>
      </c>
      <c r="C65" s="6" t="s">
        <v>99</v>
      </c>
      <c r="D65" s="25">
        <v>272.6</v>
      </c>
      <c r="E65" s="25">
        <f>272.6</f>
        <v>272.6</v>
      </c>
      <c r="F65" s="8"/>
    </row>
    <row r="66" spans="1:6" ht="15.75">
      <c r="A66" s="13" t="s">
        <v>108</v>
      </c>
      <c r="B66" s="37" t="s">
        <v>96</v>
      </c>
      <c r="C66" s="6" t="s">
        <v>99</v>
      </c>
      <c r="D66" s="25">
        <f>1073.8-42</f>
        <v>1031.8</v>
      </c>
      <c r="E66" s="25">
        <v>1032.8</v>
      </c>
      <c r="F66" s="8"/>
    </row>
    <row r="67" spans="1:6" ht="15.75">
      <c r="A67" s="13">
        <v>5</v>
      </c>
      <c r="B67" s="8" t="s">
        <v>109</v>
      </c>
      <c r="C67" s="6" t="s">
        <v>110</v>
      </c>
      <c r="D67" s="25">
        <f>D69+D70+D71</f>
        <v>67.22</v>
      </c>
      <c r="E67" s="25">
        <f>E69+E70+E71</f>
        <v>67.22</v>
      </c>
      <c r="F67" s="8"/>
    </row>
    <row r="68" spans="1:6" ht="31.5">
      <c r="A68" s="13"/>
      <c r="B68" s="8" t="s">
        <v>111</v>
      </c>
      <c r="C68" s="6"/>
      <c r="D68" s="25"/>
      <c r="E68" s="25"/>
      <c r="F68" s="8"/>
    </row>
    <row r="69" spans="1:6" ht="15.75">
      <c r="A69" s="13" t="s">
        <v>112</v>
      </c>
      <c r="B69" s="6" t="s">
        <v>94</v>
      </c>
      <c r="C69" s="6" t="s">
        <v>110</v>
      </c>
      <c r="D69" s="25">
        <v>0.14</v>
      </c>
      <c r="E69" s="25">
        <v>0.14</v>
      </c>
      <c r="F69" s="8"/>
    </row>
    <row r="70" spans="1:6" ht="15.75">
      <c r="A70" s="13" t="s">
        <v>113</v>
      </c>
      <c r="B70" s="6" t="s">
        <v>96</v>
      </c>
      <c r="C70" s="6" t="s">
        <v>110</v>
      </c>
      <c r="D70" s="25">
        <f>11.03+52.1</f>
        <v>63.13</v>
      </c>
      <c r="E70" s="25">
        <f>11.03+52.1</f>
        <v>63.13</v>
      </c>
      <c r="F70" s="8"/>
    </row>
    <row r="71" spans="1:6" ht="15.75">
      <c r="A71" s="13" t="s">
        <v>114</v>
      </c>
      <c r="B71" s="37" t="s">
        <v>104</v>
      </c>
      <c r="C71" s="6" t="s">
        <v>110</v>
      </c>
      <c r="D71" s="25">
        <f>3.65+0.3</f>
        <v>3.9499999999999997</v>
      </c>
      <c r="E71" s="25">
        <f>3.65+0.3</f>
        <v>3.9499999999999997</v>
      </c>
      <c r="F71" s="8"/>
    </row>
    <row r="72" spans="1:6" ht="15.75">
      <c r="A72" s="13">
        <v>6</v>
      </c>
      <c r="B72" s="8" t="s">
        <v>115</v>
      </c>
      <c r="C72" s="6" t="s">
        <v>116</v>
      </c>
      <c r="D72" s="45">
        <f>(52.1+3.65)/D67</f>
        <v>0.8293662600416543</v>
      </c>
      <c r="E72" s="48">
        <f>(52.1+3.65)/E67</f>
        <v>0.8293662600416543</v>
      </c>
      <c r="F72" s="8"/>
    </row>
    <row r="73" spans="1:6" ht="33.75" customHeight="1">
      <c r="A73" s="13">
        <v>7</v>
      </c>
      <c r="B73" s="8" t="s">
        <v>117</v>
      </c>
      <c r="C73" s="6" t="s">
        <v>19</v>
      </c>
      <c r="D73" s="28">
        <v>0</v>
      </c>
      <c r="E73" s="25">
        <v>338.93</v>
      </c>
      <c r="F73" s="8"/>
    </row>
    <row r="74" spans="1:6" ht="31.5">
      <c r="A74" s="13" t="s">
        <v>118</v>
      </c>
      <c r="B74" s="8" t="s">
        <v>119</v>
      </c>
      <c r="C74" s="6" t="s">
        <v>19</v>
      </c>
      <c r="D74" s="28">
        <v>0</v>
      </c>
      <c r="E74" s="9">
        <v>0</v>
      </c>
      <c r="F74" s="8"/>
    </row>
    <row r="75" spans="1:6" ht="47.25">
      <c r="A75" s="13">
        <v>8</v>
      </c>
      <c r="B75" s="8" t="s">
        <v>120</v>
      </c>
      <c r="C75" s="6" t="s">
        <v>116</v>
      </c>
      <c r="D75" s="46">
        <v>4.73</v>
      </c>
      <c r="E75" s="6" t="s">
        <v>17</v>
      </c>
      <c r="F75" s="6" t="s">
        <v>17</v>
      </c>
    </row>
    <row r="77" ht="15.75">
      <c r="A77" s="1" t="s">
        <v>121</v>
      </c>
    </row>
    <row r="78" ht="15.75">
      <c r="A78" s="47"/>
    </row>
    <row r="79" spans="1:6" ht="82.5" customHeight="1">
      <c r="A79" s="49" t="s">
        <v>122</v>
      </c>
      <c r="B79" s="50"/>
      <c r="C79" s="50"/>
      <c r="D79" s="50"/>
      <c r="E79" s="50"/>
      <c r="F79" s="50"/>
    </row>
    <row r="81" spans="1:6" ht="32.25" customHeight="1">
      <c r="A81" s="50" t="s">
        <v>123</v>
      </c>
      <c r="B81" s="50"/>
      <c r="C81" s="50"/>
      <c r="D81" s="50"/>
      <c r="E81" s="50"/>
      <c r="F81" s="50"/>
    </row>
    <row r="83" spans="1:6" ht="36.75" customHeight="1">
      <c r="A83" s="50" t="s">
        <v>124</v>
      </c>
      <c r="B83" s="50"/>
      <c r="C83" s="50"/>
      <c r="D83" s="50"/>
      <c r="E83" s="50"/>
      <c r="F83" s="50"/>
    </row>
    <row r="85" spans="1:6" ht="30.75" customHeight="1">
      <c r="A85" s="50" t="s">
        <v>125</v>
      </c>
      <c r="B85" s="50"/>
      <c r="C85" s="50"/>
      <c r="D85" s="50"/>
      <c r="E85" s="50"/>
      <c r="F85" s="50"/>
    </row>
    <row r="86" ht="15.75" customHeight="1">
      <c r="A86" s="1" t="s">
        <v>126</v>
      </c>
    </row>
    <row r="87" spans="1:6" ht="32.25" customHeight="1">
      <c r="A87" s="50" t="s">
        <v>127</v>
      </c>
      <c r="B87" s="50"/>
      <c r="C87" s="50"/>
      <c r="D87" s="50"/>
      <c r="E87" s="50"/>
      <c r="F87" s="50"/>
    </row>
  </sheetData>
  <sheetProtection/>
  <mergeCells count="23">
    <mergeCell ref="A5:F5"/>
    <mergeCell ref="A6:F6"/>
    <mergeCell ref="A9:F9"/>
    <mergeCell ref="A10:F10"/>
    <mergeCell ref="A11:F11"/>
    <mergeCell ref="A12:F12"/>
    <mergeCell ref="I62:AN62"/>
    <mergeCell ref="A14:A15"/>
    <mergeCell ref="B14:B15"/>
    <mergeCell ref="C14:C15"/>
    <mergeCell ref="D14:E14"/>
    <mergeCell ref="F14:F15"/>
    <mergeCell ref="H22:J22"/>
    <mergeCell ref="A79:F79"/>
    <mergeCell ref="A81:F81"/>
    <mergeCell ref="A83:F83"/>
    <mergeCell ref="A85:F85"/>
    <mergeCell ref="A87:F87"/>
    <mergeCell ref="H29:P29"/>
    <mergeCell ref="H30:I30"/>
    <mergeCell ref="I59:AN59"/>
    <mergeCell ref="I60:AN60"/>
    <mergeCell ref="I61:AN61"/>
  </mergeCells>
  <printOptions/>
  <pageMargins left="0.7086614173228347" right="0.31496062992125984" top="0.5511811023622047" bottom="0.15748031496062992" header="0.31496062992125984" footer="0.31496062992125984"/>
  <pageSetup fitToHeight="2" fitToWidth="2" horizontalDpi="600" verticalDpi="600" orientation="portrait" paperSize="9" scale="8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79272254070</cp:lastModifiedBy>
  <cp:lastPrinted>2022-04-05T07:44:30Z</cp:lastPrinted>
  <dcterms:created xsi:type="dcterms:W3CDTF">2022-03-31T04:42:22Z</dcterms:created>
  <dcterms:modified xsi:type="dcterms:W3CDTF">2022-04-05T08:33:27Z</dcterms:modified>
  <cp:category/>
  <cp:version/>
  <cp:contentType/>
  <cp:contentStatus/>
</cp:coreProperties>
</file>